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10"/>
  </bookViews>
  <sheets>
    <sheet name="目录" sheetId="1" r:id="rId1"/>
    <sheet name="1全市收入" sheetId="2" r:id="rId2"/>
    <sheet name="2全市支出" sheetId="3" r:id="rId3"/>
    <sheet name="3一般预算本级收入" sheetId="4" r:id="rId4"/>
    <sheet name="4本级支出" sheetId="5" r:id="rId5"/>
    <sheet name="5功能分类" sheetId="6" r:id="rId6"/>
    <sheet name="6一般公共预算基本支出表(政府经济分类）" sheetId="7" r:id="rId7"/>
    <sheet name="7市本级平衡表" sheetId="8" r:id="rId8"/>
    <sheet name="8转移支付和税返(一般预算) " sheetId="9" r:id="rId9"/>
    <sheet name="9转移支付明细及税收返还表" sheetId="10" r:id="rId10"/>
    <sheet name="10全市政府性基金收入 " sheetId="11" r:id="rId11"/>
    <sheet name="11全市政府性基金支出" sheetId="12" r:id="rId12"/>
    <sheet name="12市本级政府性基金收入" sheetId="13" r:id="rId13"/>
    <sheet name="13市本级政府性基金支出" sheetId="14" r:id="rId14"/>
    <sheet name="14转移支付分科目(基金预算) " sheetId="15" r:id="rId15"/>
    <sheet name="15转移支付分地区(基金预算)" sheetId="16" r:id="rId16"/>
    <sheet name="16全市国有资本经营收入预算" sheetId="17" r:id="rId17"/>
    <sheet name="17全市国有资本经营支出预算" sheetId="18" r:id="rId18"/>
    <sheet name="18市本级国有资本经营收入预算" sheetId="19" r:id="rId19"/>
    <sheet name="19市本级国有资本经营支出预算" sheetId="20" r:id="rId20"/>
    <sheet name="20转移支付分科目(国有资本经营预算)" sheetId="31" r:id="rId21"/>
    <sheet name="21转移支付分地区(国有资本经营) " sheetId="30" r:id="rId22"/>
    <sheet name="22全市社保收入预算 " sheetId="21" r:id="rId23"/>
    <sheet name="23全市社保支出预算 " sheetId="22" r:id="rId24"/>
    <sheet name="24市本级社保收入预算" sheetId="23" r:id="rId25"/>
    <sheet name="25市本级社保支出预算" sheetId="24" r:id="rId26"/>
    <sheet name="26一般债务" sheetId="25" r:id="rId27"/>
    <sheet name="27专项债务" sheetId="26" r:id="rId28"/>
    <sheet name="28债务情况表" sheetId="27" r:id="rId29"/>
    <sheet name="29&quot;三公&quot;经费支出表" sheetId="28" r:id="rId30"/>
    <sheet name="30绩效管理工作要点" sheetId="29" r:id="rId31"/>
  </sheets>
  <externalReferences>
    <externalReference r:id="rId32"/>
    <externalReference r:id="rId33"/>
  </externalReferences>
  <definedNames>
    <definedName name="_xlnm._FilterDatabase" localSheetId="5" hidden="1">'5功能分类'!$A$4:$C$1268</definedName>
    <definedName name="_xlnm.Print_Area" localSheetId="29">'29"三公"经费支出表'!$A$1:$F$7</definedName>
    <definedName name="_xlnm.Print_Area" localSheetId="0">目录!$A$1:$B$38</definedName>
    <definedName name="_xlnm.Print_Area" localSheetId="22">'22全市社保收入预算 '!$A$1:$I$14</definedName>
    <definedName name="_xlnm.Print_Area" localSheetId="23">'23全市社保支出预算 '!$A$1:$I$18</definedName>
    <definedName name="_xlnm.Print_Area" localSheetId="1">'1全市收入'!$A$1:$B$33</definedName>
    <definedName name="_xlnm.Print_Area" localSheetId="10">'10全市政府性基金收入 '!$A$1:$B$48</definedName>
    <definedName name="_xlnm.Print_Area" localSheetId="7">'7市本级平衡表'!$A$1:$D$90</definedName>
    <definedName name="_xlnm.Print_Area" localSheetId="24">'24市本级社保收入预算'!$A$1:$I$14</definedName>
    <definedName name="_xlnm.Print_Area" localSheetId="25">'25市本级社保支出预算'!$A$1:$I$18</definedName>
    <definedName name="_xlnm.Print_Area" localSheetId="12">'12市本级政府性基金收入'!$A$1:$B$48</definedName>
    <definedName name="_xlnm.Print_Area" localSheetId="6">'6一般公共预算基本支出表(政府经济分类）'!$A$1:$E$31</definedName>
    <definedName name="_xlnm.Print_Area" localSheetId="15">'15转移支付分地区(基金预算)'!$A$1:$B$21</definedName>
    <definedName name="_xlnm.Print_Area" localSheetId="14">'14转移支付分科目(基金预算) '!$A$1:$B$13</definedName>
    <definedName name="_xlnm.Print_Area" localSheetId="9">'9转移支付明细及税收返还表'!$A$1:$O$51</definedName>
    <definedName name="_xlnm.Print_Titles" localSheetId="29">'29"三公"经费支出表'!$2:$6</definedName>
    <definedName name="_xlnm.Print_Titles" localSheetId="4">'4本级支出'!$2:$4</definedName>
    <definedName name="_xlnm.Print_Titles" localSheetId="16">'16全市国有资本经营收入预算'!$2:$4</definedName>
    <definedName name="_xlnm.Print_Titles" localSheetId="17">'17全市国有资本经营支出预算'!$2:$4</definedName>
    <definedName name="_xlnm.Print_Titles" localSheetId="1">'1全市收入'!$2:$4</definedName>
    <definedName name="_xlnm.Print_Titles" localSheetId="10">'10全市政府性基金收入 '!$2:$5</definedName>
    <definedName name="_xlnm.Print_Titles" localSheetId="11">'11全市政府性基金支出'!$4:$5</definedName>
    <definedName name="_xlnm.Print_Titles" localSheetId="2">'2全市支出'!$2:$4</definedName>
    <definedName name="_xlnm.Print_Titles" localSheetId="18">'18市本级国有资本经营收入预算'!$2:$4</definedName>
    <definedName name="_xlnm.Print_Titles" localSheetId="19">'19市本级国有资本经营支出预算'!$2:$4</definedName>
    <definedName name="_xlnm.Print_Titles" localSheetId="7">'7市本级平衡表'!$1:$5</definedName>
    <definedName name="_xlnm.Print_Titles" localSheetId="12">'12市本级政府性基金收入'!$2:$5</definedName>
    <definedName name="_xlnm.Print_Titles" localSheetId="13">'13市本级政府性基金支出'!$4:$5</definedName>
    <definedName name="_xlnm.Print_Titles" localSheetId="6">'6一般公共预算基本支出表(政府经济分类）'!$1:$7</definedName>
    <definedName name="_xlnm.Print_Titles" localSheetId="9">'9转移支付明细及税收返还表'!$4:$5</definedName>
    <definedName name="地区名称" localSheetId="29">[1]封面!$B$2:$B$6</definedName>
    <definedName name="地区名称" localSheetId="5">[2]封面!$B$2:$B$3</definedName>
    <definedName name="地区名称" localSheetId="7">[2]封面!$B$2:$B$3</definedName>
    <definedName name="地区名称">[1]封面!$B$2:$B$6</definedName>
    <definedName name="_xlnm.Print_Area" localSheetId="8">'8转移支付和税返(一般预算) '!$A$1:$F$21</definedName>
    <definedName name="_xlnm.Print_Area" localSheetId="21">'21转移支付分地区(国有资本经营) '!$A$1:$B$22</definedName>
    <definedName name="_xlnm.Print_Area" localSheetId="20">'20转移支付分科目(国有资本经营预算)'!$A$1:$B$15</definedName>
  </definedNames>
  <calcPr calcId="144525" concurrentCalc="0"/>
</workbook>
</file>

<file path=xl/comments1.xml><?xml version="1.0" encoding="utf-8"?>
<comments xmlns="http://schemas.openxmlformats.org/spreadsheetml/2006/main">
  <authors>
    <author>李欢</author>
  </authors>
  <commentList>
    <comment ref="A20" authorId="0">
      <text>
        <r>
          <rPr>
            <b/>
            <sz val="9"/>
            <rFont val="宋体"/>
            <charset val="134"/>
          </rPr>
          <t>李欢</t>
        </r>
        <r>
          <rPr>
            <b/>
            <sz val="9"/>
            <rFont val="Tahoma"/>
            <charset val="134"/>
          </rPr>
          <t>:</t>
        </r>
        <r>
          <rPr>
            <sz val="9"/>
            <rFont val="Tahoma"/>
            <charset val="134"/>
          </rPr>
          <t xml:space="preserve">
2018.01.01</t>
        </r>
        <r>
          <rPr>
            <sz val="9"/>
            <rFont val="宋体"/>
            <charset val="134"/>
          </rPr>
          <t>实施</t>
        </r>
      </text>
    </comment>
  </commentList>
</comments>
</file>

<file path=xl/comments2.xml><?xml version="1.0" encoding="utf-8"?>
<comments xmlns="http://schemas.openxmlformats.org/spreadsheetml/2006/main">
  <authors>
    <author>李欢</author>
  </authors>
  <commentList>
    <comment ref="A20" authorId="0">
      <text>
        <r>
          <rPr>
            <b/>
            <sz val="9"/>
            <rFont val="宋体"/>
            <charset val="134"/>
          </rPr>
          <t>李欢</t>
        </r>
        <r>
          <rPr>
            <b/>
            <sz val="9"/>
            <rFont val="Tahoma"/>
            <charset val="134"/>
          </rPr>
          <t>:</t>
        </r>
        <r>
          <rPr>
            <sz val="9"/>
            <rFont val="Tahoma"/>
            <charset val="134"/>
          </rPr>
          <t xml:space="preserve">
2018.01.01</t>
        </r>
        <r>
          <rPr>
            <sz val="9"/>
            <rFont val="宋体"/>
            <charset val="134"/>
          </rPr>
          <t>实施</t>
        </r>
      </text>
    </comment>
  </commentList>
</comments>
</file>

<file path=xl/sharedStrings.xml><?xml version="1.0" encoding="utf-8"?>
<sst xmlns="http://schemas.openxmlformats.org/spreadsheetml/2006/main" count="2732" uniqueCount="1744">
  <si>
    <t>目  录</t>
  </si>
  <si>
    <t>序号</t>
  </si>
  <si>
    <t>内容</t>
  </si>
  <si>
    <t>一</t>
  </si>
  <si>
    <t>一般公共预算</t>
  </si>
  <si>
    <t>表1</t>
  </si>
  <si>
    <t>2021年全市一般公共预算收入表</t>
  </si>
  <si>
    <t>表2</t>
  </si>
  <si>
    <t>2021年全市一般公共预算支出表</t>
  </si>
  <si>
    <t>表3</t>
  </si>
  <si>
    <t>2021年市本级一般公共预算收入表</t>
  </si>
  <si>
    <t>表4</t>
  </si>
  <si>
    <t>2021年市本级一般公共预算支出表</t>
  </si>
  <si>
    <t>表5</t>
  </si>
  <si>
    <t>2021年市本级一般公共预算支出表（功能科目到项级）</t>
  </si>
  <si>
    <t>表6</t>
  </si>
  <si>
    <t>2021年市本级一般公共预算基本支出表（经济分类到款级）</t>
  </si>
  <si>
    <t>表7</t>
  </si>
  <si>
    <t>2021年市本级一般公共预算收支平衡表</t>
  </si>
  <si>
    <t>表8</t>
  </si>
  <si>
    <t>2021年市本级对县市区一般公共预算税收返还和转移支付表</t>
  </si>
  <si>
    <t>表9</t>
  </si>
  <si>
    <t>2021年市本级对县市区一般公共预算税收返还和转移支付明细表</t>
  </si>
  <si>
    <t>二</t>
  </si>
  <si>
    <t>政府性基金预算</t>
  </si>
  <si>
    <t>表10</t>
  </si>
  <si>
    <t>2021年全市政府性基金预算收入表</t>
  </si>
  <si>
    <t>表11</t>
  </si>
  <si>
    <t>2021年全市政府性基金预算支出表</t>
  </si>
  <si>
    <t>表12</t>
  </si>
  <si>
    <t>2021年市本级政府性基金预算收入表</t>
  </si>
  <si>
    <t>表13</t>
  </si>
  <si>
    <t>2021年市本级政府性基金预算支出表</t>
  </si>
  <si>
    <t>表14</t>
  </si>
  <si>
    <t>2021年市本级对县市区政府基金预算转移支付表（分科目）</t>
  </si>
  <si>
    <t>表15</t>
  </si>
  <si>
    <t>2021年市本级对县市区政府基金预算转移支付表（分地区）</t>
  </si>
  <si>
    <t>三</t>
  </si>
  <si>
    <t>国有资本经营预算</t>
  </si>
  <si>
    <t>表16</t>
  </si>
  <si>
    <t>2021年全市国有资本经营预算收入表</t>
  </si>
  <si>
    <t>表17</t>
  </si>
  <si>
    <t>2021年全市国有资本经营预算支出表</t>
  </si>
  <si>
    <t>表18</t>
  </si>
  <si>
    <t>2021年市本级国有资本经营预算收入表</t>
  </si>
  <si>
    <t>表19</t>
  </si>
  <si>
    <t>2021年市本级国有资本经营预算支出表</t>
  </si>
  <si>
    <t>表20</t>
  </si>
  <si>
    <t>2021年市本级对县市区国有资本经营预算转移支付表（分科目）</t>
  </si>
  <si>
    <t>表21</t>
  </si>
  <si>
    <t>2021年市本级对县市区国有资本经营金预算转移支付表（分地区）</t>
  </si>
  <si>
    <t>四</t>
  </si>
  <si>
    <t>社会保险基金预算</t>
  </si>
  <si>
    <t>表22</t>
  </si>
  <si>
    <t>2021年全市社会保险基金预算收入表</t>
  </si>
  <si>
    <t>表23</t>
  </si>
  <si>
    <t>2021年全市社会保险基金预算支出表</t>
  </si>
  <si>
    <t>表24</t>
  </si>
  <si>
    <t>2021年市本级社会保险基金预算收入表</t>
  </si>
  <si>
    <t>表25</t>
  </si>
  <si>
    <t>2021年市本级社会保险基金预算支出表</t>
  </si>
  <si>
    <t>五</t>
  </si>
  <si>
    <t>债务情况表</t>
  </si>
  <si>
    <t>表26</t>
  </si>
  <si>
    <t>2020年岳阳市政府一般债务限额和余额情况表</t>
  </si>
  <si>
    <t>表27</t>
  </si>
  <si>
    <t>2020年岳阳市政府专项债务限额和余额情况表</t>
  </si>
  <si>
    <t>表28</t>
  </si>
  <si>
    <t>岳阳市地方债务情况汇总表</t>
  </si>
  <si>
    <t>六</t>
  </si>
  <si>
    <t>其他</t>
  </si>
  <si>
    <t>表29</t>
  </si>
  <si>
    <t>2021年市本级一般预算“三公”经费预算表</t>
  </si>
  <si>
    <t>表30</t>
  </si>
  <si>
    <t>2021年岳阳市预算绩效管理工作要点</t>
  </si>
  <si>
    <t>表一</t>
  </si>
  <si>
    <t>单位：万元</t>
  </si>
  <si>
    <t>项目</t>
  </si>
  <si>
    <t>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</si>
  <si>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</si>
  <si>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</si>
  <si>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</si>
  <si>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</si>
  <si>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</si>
  <si>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</si>
  <si>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</si>
  <si>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</si>
  <si>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</si>
  <si>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</si>
  <si>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</si>
  <si>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</si>
  <si>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</si>
  <si>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</si>
  <si>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</si>
  <si>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</si>
  <si>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</si>
  <si>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</si>
  <si>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</si>
  <si>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</si>
  <si>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</si>
  <si>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</si>
  <si>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</si>
  <si>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</si>
  <si>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</si>
  <si>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</si>
  <si>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</si>
  <si>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一般公共预算地方收入合计</t>
  </si>
  <si>
    <t>表二</t>
  </si>
  <si>
    <t>总计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</si>
  <si>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</si>
  <si>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</si>
  <si>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</si>
  <si>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</si>
  <si>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</si>
  <si>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</si>
  <si>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</si>
  <si>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</si>
  <si>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</si>
  <si>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</si>
  <si>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</si>
  <si>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</si>
  <si>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</si>
  <si>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</si>
  <si>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</si>
  <si>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</si>
  <si>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</si>
  <si>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</si>
  <si>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</si>
  <si>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</si>
  <si>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</si>
  <si>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二十一、预备费</t>
  </si>
  <si>
    <t>二十二、债务付息支出</t>
  </si>
  <si>
    <t>二十三、债务发行费用支出</t>
  </si>
  <si>
    <t>二十四、其他支出</t>
  </si>
  <si>
    <t>一般公共预算支出合计</t>
  </si>
  <si>
    <t>表三</t>
  </si>
  <si>
    <t>表四</t>
  </si>
  <si>
    <t>表五</t>
  </si>
  <si>
    <t>2021年市本级一般公共预算支出表(功能分类）</t>
  </si>
  <si>
    <r>
      <rPr>
        <sz val="12"/>
        <rFont val="宋体"/>
        <charset val="134"/>
      </rPr>
      <t>单位：万元</t>
    </r>
  </si>
  <si>
    <t>备注</t>
  </si>
  <si>
    <t>一、一般公共服务</t>
  </si>
  <si>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</si>
  <si>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</si>
  <si>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</si>
  <si>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</si>
  <si>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</si>
  <si>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</si>
  <si>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</si>
  <si>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</si>
  <si>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</si>
  <si>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</si>
  <si>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</si>
  <si>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</si>
  <si>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</si>
  <si>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</si>
  <si>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</si>
  <si>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</si>
  <si>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</si>
  <si>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</si>
  <si>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</si>
  <si>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专项业务及机关事务管理</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</si>
  <si>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</si>
  <si>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</si>
  <si>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</si>
  <si>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</si>
  <si>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</si>
  <si>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</si>
  <si>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</si>
  <si>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</si>
  <si>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</si>
  <si>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</si>
  <si>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</si>
  <si>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</si>
  <si>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</si>
  <si>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</si>
  <si>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</si>
  <si>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</si>
  <si>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</si>
  <si>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</si>
  <si>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</si>
  <si>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</si>
  <si>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</si>
  <si>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</si>
  <si>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</si>
  <si>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</si>
  <si>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</si>
  <si>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</si>
  <si>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税收业务</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</si>
  <si>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</si>
  <si>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</si>
  <si>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</si>
  <si>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</si>
  <si>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</si>
  <si>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</si>
  <si>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</si>
  <si>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</si>
  <si>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</si>
  <si>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</si>
  <si>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</si>
  <si>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</si>
  <si>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</si>
  <si>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纪检监察事务</t>
  </si>
  <si>
    <t>大案要案查处</t>
  </si>
  <si>
    <t>派驻派出机构</t>
  </si>
  <si>
    <t>巡视工作</t>
  </si>
  <si>
    <t>其他纪检监察事务支出</t>
  </si>
  <si>
    <t>商贸事务</t>
  </si>
  <si>
    <t>对外贸易管理</t>
  </si>
  <si>
    <t>国际经济合作</t>
  </si>
  <si>
    <t>外资管理</t>
  </si>
  <si>
    <t>国内贸易管理</t>
  </si>
  <si>
    <t>招商引资</t>
  </si>
  <si>
    <t>其他商贸事务支出</t>
  </si>
  <si>
    <t>知识产权事务</t>
  </si>
  <si>
    <t>专利审批</t>
  </si>
  <si>
    <t>知识产权战略和规划</t>
  </si>
  <si>
    <t>国际合作与交流</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</si>
  <si>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</si>
  <si>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</si>
  <si>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</si>
  <si>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</si>
  <si>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</si>
  <si>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</si>
  <si>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</si>
  <si>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</si>
  <si>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</si>
  <si>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</si>
  <si>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</si>
  <si>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</si>
  <si>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</si>
  <si>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</si>
  <si>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</si>
  <si>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</si>
  <si>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</si>
  <si>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</si>
  <si>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</si>
  <si>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</si>
  <si>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</si>
  <si>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</si>
  <si>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</si>
  <si>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</si>
  <si>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</si>
  <si>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</si>
  <si>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宣传管理</t>
  </si>
  <si>
    <t>其他宣传事务支出</t>
  </si>
  <si>
    <t>统战事务</t>
  </si>
  <si>
    <t>宗教事务</t>
  </si>
  <si>
    <t>华侨事务</t>
  </si>
  <si>
    <t>其他统战事务支出</t>
  </si>
  <si>
    <t>对外联络事务</t>
  </si>
  <si>
    <t>其他对外联络事务支出</t>
  </si>
  <si>
    <t>其他共产党事务支出</t>
  </si>
  <si>
    <t>网信事务</t>
  </si>
  <si>
    <t>信息安全事务</t>
  </si>
  <si>
    <t>其他网信事务支出</t>
  </si>
  <si>
    <t>市场监督管理事务</t>
  </si>
  <si>
    <t>市场主体管理</t>
  </si>
  <si>
    <t>市场秩序执法</t>
  </si>
  <si>
    <t>质量基础</t>
  </si>
  <si>
    <t>药品事务</t>
  </si>
  <si>
    <t>医疗器械事务</t>
  </si>
  <si>
    <t>化妆品事务</t>
  </si>
  <si>
    <t>质量安全监管</t>
  </si>
  <si>
    <t>食品安全监管</t>
  </si>
  <si>
    <t>其他市场监督管理事务</t>
  </si>
  <si>
    <t>其他一般公共服务支出</t>
  </si>
  <si>
    <t>国家赔偿费用支出</t>
  </si>
  <si>
    <t>对外合作与交流</t>
  </si>
  <si>
    <t>对外宣传</t>
  </si>
  <si>
    <t>其他外交支出</t>
  </si>
  <si>
    <t>国防动员</t>
  </si>
  <si>
    <t>兵役征集</t>
  </si>
  <si>
    <t>经济动员</t>
  </si>
  <si>
    <t>人民防空</t>
  </si>
  <si>
    <t>交通战备</t>
  </si>
  <si>
    <t>国防教育</t>
  </si>
  <si>
    <t>预备役部队</t>
  </si>
  <si>
    <t>民兵</t>
  </si>
  <si>
    <t>边海防</t>
  </si>
  <si>
    <t>其他国防动员支出</t>
  </si>
  <si>
    <t>其他国防支出</t>
  </si>
  <si>
    <t>武装警察部队</t>
  </si>
  <si>
    <t>其他武装警察部队支出</t>
  </si>
  <si>
    <t>公安</t>
  </si>
  <si>
    <t>执法办案</t>
  </si>
  <si>
    <t>特别业务</t>
  </si>
  <si>
    <t>特勤业务</t>
  </si>
  <si>
    <t>移民事务</t>
  </si>
  <si>
    <t>其他公安支出</t>
  </si>
  <si>
    <t>国家安全</t>
  </si>
  <si>
    <t>安全业务</t>
  </si>
  <si>
    <t>其他国家安全支出</t>
  </si>
  <si>
    <t>检察</t>
  </si>
  <si>
    <t>“两房”建设</t>
  </si>
  <si>
    <t>检查监督</t>
  </si>
  <si>
    <t>其他检察支出</t>
  </si>
  <si>
    <t>法院</t>
  </si>
  <si>
    <t>案件审判</t>
  </si>
  <si>
    <t>案件执行</t>
  </si>
  <si>
    <t>“两庭”建设</t>
  </si>
  <si>
    <t>其他法院支出</t>
  </si>
  <si>
    <t>司法</t>
  </si>
  <si>
    <t>基层司法业务</t>
  </si>
  <si>
    <t>普法宣传</t>
  </si>
  <si>
    <t>律师管理</t>
  </si>
  <si>
    <t>公共法律服务</t>
  </si>
  <si>
    <t>国家统一法律职业资格考试</t>
  </si>
  <si>
    <t>社区矫正</t>
  </si>
  <si>
    <t>法制建设</t>
  </si>
  <si>
    <t>其他司法支出</t>
  </si>
  <si>
    <t>监狱</t>
  </si>
  <si>
    <t>犯人生活</t>
  </si>
  <si>
    <t>犯人改造</t>
  </si>
  <si>
    <t>狱政设施建设</t>
  </si>
  <si>
    <t>其他监狱支出</t>
  </si>
  <si>
    <t>强制隔离戒毒</t>
  </si>
  <si>
    <t>强制隔离戒毒人员生活</t>
  </si>
  <si>
    <t>强制隔离戒毒人员教育</t>
  </si>
  <si>
    <t>所政设施建设</t>
  </si>
  <si>
    <t>其他强制隔离戒毒支出</t>
  </si>
  <si>
    <t>国家保密</t>
  </si>
  <si>
    <t>保密技术</t>
  </si>
  <si>
    <t>保密管理</t>
  </si>
  <si>
    <t>其他国家保密支出</t>
  </si>
  <si>
    <t>缉私警察</t>
  </si>
  <si>
    <t>缉私业务</t>
  </si>
  <si>
    <t>其他缉私警察支出</t>
  </si>
  <si>
    <t>其他公共安全支出</t>
  </si>
  <si>
    <t>国家司法救助支出</t>
  </si>
  <si>
    <t>教育管理事务</t>
  </si>
  <si>
    <t>其他教育管理事务支出</t>
  </si>
  <si>
    <t>普通教育</t>
  </si>
  <si>
    <t>学前教育</t>
  </si>
  <si>
    <t>小学教育</t>
  </si>
  <si>
    <t>初中教育</t>
  </si>
  <si>
    <t>高中教育</t>
  </si>
  <si>
    <t>高等教育</t>
  </si>
  <si>
    <t>其他普通教育支出</t>
  </si>
  <si>
    <t>职业教育</t>
  </si>
  <si>
    <t>初等职业教育</t>
  </si>
  <si>
    <t>中等职业教育</t>
  </si>
  <si>
    <t>技校教育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</si>
  <si>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</si>
  <si>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</si>
  <si>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</si>
  <si>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</si>
  <si>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</si>
  <si>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</si>
  <si>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</si>
  <si>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</si>
  <si>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</si>
  <si>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</si>
  <si>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</si>
  <si>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</si>
  <si>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</si>
  <si>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</si>
  <si>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</si>
  <si>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</si>
  <si>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</si>
  <si>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</si>
  <si>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</si>
  <si>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</si>
  <si>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</si>
  <si>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</si>
  <si>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</si>
  <si>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</si>
  <si>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</si>
  <si>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</si>
  <si>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</si>
  <si>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</si>
  <si>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</si>
  <si>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</si>
  <si>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</si>
  <si>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</si>
  <si>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</si>
  <si>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</si>
  <si>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</si>
  <si>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</si>
  <si>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</si>
  <si>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</si>
  <si>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自然科学基金</t>
  </si>
  <si>
    <t>实验室及相关设施</t>
  </si>
  <si>
    <t>重大科学工程</t>
  </si>
  <si>
    <t>专项基础科研</t>
  </si>
  <si>
    <t>专项技术基础</t>
  </si>
  <si>
    <t>科技人才队伍建设</t>
  </si>
  <si>
    <t>其他基础研究支出</t>
  </si>
  <si>
    <t>应用研究</t>
  </si>
  <si>
    <t>社会公益研究</t>
  </si>
  <si>
    <t>高技术研究</t>
  </si>
  <si>
    <t>专项科研试制</t>
  </si>
  <si>
    <t>其他应用研究支出</t>
  </si>
  <si>
    <t>技术研究与开发</t>
  </si>
  <si>
    <t>科技成果转化与扩散</t>
  </si>
  <si>
    <t>共性技术研究与开发</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</si>
  <si>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</si>
  <si>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</si>
  <si>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</si>
  <si>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</si>
  <si>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</si>
  <si>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</si>
  <si>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</si>
  <si>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</si>
  <si>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</si>
  <si>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</si>
  <si>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</si>
  <si>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</si>
  <si>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</si>
  <si>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</si>
  <si>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</si>
  <si>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</si>
  <si>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</si>
  <si>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</si>
  <si>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</si>
  <si>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</si>
  <si>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</si>
  <si>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</si>
  <si>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</si>
  <si>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其他科技重大项目</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</si>
  <si>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</si>
  <si>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</si>
  <si>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</si>
  <si>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</si>
  <si>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</si>
  <si>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</si>
  <si>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</si>
  <si>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</si>
  <si>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</si>
  <si>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</si>
  <si>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</si>
  <si>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</si>
  <si>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</si>
  <si>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</si>
  <si>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</si>
  <si>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文化和旅游管理事务</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</si>
  <si>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</si>
  <si>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</si>
  <si>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</si>
  <si>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</si>
  <si>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</si>
  <si>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</si>
  <si>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</si>
  <si>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</si>
  <si>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</si>
  <si>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</si>
  <si>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</si>
  <si>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</si>
  <si>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</si>
  <si>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</si>
  <si>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</si>
  <si>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</si>
  <si>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</si>
  <si>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</si>
  <si>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</si>
  <si>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</si>
  <si>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广播电视</t>
  </si>
  <si>
    <t>监测监管</t>
  </si>
  <si>
    <t>传输发射</t>
  </si>
  <si>
    <t>广播电视事务</t>
  </si>
  <si>
    <t>其他广播电视支出</t>
  </si>
  <si>
    <t>其他文化旅游体育与传媒支出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</si>
  <si>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</si>
  <si>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</si>
  <si>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</si>
  <si>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</si>
  <si>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</si>
  <si>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</si>
  <si>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</si>
  <si>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</si>
  <si>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</si>
  <si>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</si>
  <si>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</si>
  <si>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政府特殊津贴</t>
  </si>
  <si>
    <t>资助留学回国人员</t>
  </si>
  <si>
    <t>博士后日常经费</t>
  </si>
  <si>
    <t>引进人才费用</t>
  </si>
  <si>
    <t>其他人力资源和社会保障管理事务支出</t>
  </si>
  <si>
    <t>民政管理事务</t>
  </si>
  <si>
    <t>社会组织管理</t>
  </si>
  <si>
    <t>行政区划和地名管理</t>
  </si>
  <si>
    <t>基层政权建设和社区治理</t>
  </si>
  <si>
    <t>其他民政管理事务支出</t>
  </si>
  <si>
    <t>补充全国社会保障基金</t>
  </si>
  <si>
    <t>用一般公共预算补充基金</t>
  </si>
  <si>
    <t>行政事业单位养老支出</t>
  </si>
  <si>
    <t>行政单位离退休</t>
  </si>
  <si>
    <t>事业单位离退休</t>
  </si>
  <si>
    <t>离退休人员管理机构</t>
  </si>
  <si>
    <t>机关事业单位基本养老保险缴费支出</t>
  </si>
  <si>
    <t>机关事业单位职业年金缴费支出</t>
  </si>
  <si>
    <t>对机关事业单位基本养老保险基金的补助</t>
  </si>
  <si>
    <t>对机关事业单位职业年金的补助</t>
  </si>
  <si>
    <t>其他行政事业单位养老支出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</si>
  <si>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</si>
  <si>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</si>
  <si>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</si>
  <si>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</si>
  <si>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</si>
  <si>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</si>
  <si>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</si>
  <si>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</si>
  <si>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</si>
  <si>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</si>
  <si>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</si>
  <si>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</si>
  <si>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促进创业补贴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</si>
  <si>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</si>
  <si>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</si>
  <si>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</si>
  <si>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</si>
  <si>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</si>
  <si>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</si>
  <si>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</si>
  <si>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</si>
  <si>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</si>
  <si>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</si>
  <si>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</si>
  <si>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</si>
  <si>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</si>
  <si>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</si>
  <si>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</si>
  <si>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</si>
  <si>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</si>
  <si>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</si>
  <si>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</si>
  <si>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康复辅具</t>
  </si>
  <si>
    <t>殡葬</t>
  </si>
  <si>
    <t>社会福利事业单位</t>
  </si>
  <si>
    <t>养老服务</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</si>
  <si>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</si>
  <si>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</si>
  <si>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</si>
  <si>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</si>
  <si>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</si>
  <si>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</si>
  <si>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</si>
  <si>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</si>
  <si>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</si>
  <si>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</si>
  <si>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</si>
  <si>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</si>
  <si>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</si>
  <si>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</si>
  <si>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</si>
  <si>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</si>
  <si>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</si>
  <si>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</si>
  <si>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</si>
  <si>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</si>
  <si>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</si>
  <si>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</si>
  <si>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</si>
  <si>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</si>
  <si>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</si>
  <si>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</si>
  <si>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</si>
  <si>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</si>
  <si>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</si>
  <si>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</si>
  <si>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</si>
  <si>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其他财政对社会保险基金的补助</t>
  </si>
  <si>
    <t>退役军人管理事务</t>
  </si>
  <si>
    <t>拥军优属</t>
  </si>
  <si>
    <t>部队供应</t>
  </si>
  <si>
    <t>其他退役军人事务管理支出</t>
  </si>
  <si>
    <t>财政代缴社会保险费支出</t>
  </si>
  <si>
    <t>财政代缴城乡居民基本养老保险费支出</t>
  </si>
  <si>
    <t>财政代缴其他社会保险费支出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</si>
  <si>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</si>
  <si>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</si>
  <si>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</si>
  <si>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</si>
  <si>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</si>
  <si>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</si>
  <si>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</si>
  <si>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</si>
  <si>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</si>
  <si>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</si>
  <si>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</si>
  <si>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</si>
  <si>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</si>
  <si>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</si>
  <si>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</si>
  <si>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康复医院</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</si>
  <si>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</si>
  <si>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</si>
  <si>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</si>
  <si>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</si>
  <si>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</si>
  <si>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</si>
  <si>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</si>
  <si>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</si>
  <si>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</si>
  <si>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</si>
  <si>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</si>
  <si>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</si>
  <si>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</si>
  <si>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</si>
  <si>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</si>
  <si>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</si>
  <si>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</si>
  <si>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</si>
  <si>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</si>
  <si>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</si>
  <si>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</si>
  <si>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</si>
  <si>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</si>
  <si>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</si>
  <si>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</si>
  <si>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</si>
  <si>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</si>
  <si>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</si>
  <si>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</si>
  <si>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</si>
  <si>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</si>
  <si>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</si>
  <si>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</si>
  <si>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</si>
  <si>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</si>
  <si>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</si>
  <si>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</si>
  <si>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</si>
  <si>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</si>
  <si>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</si>
  <si>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</si>
  <si>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</si>
  <si>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</si>
  <si>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</si>
  <si>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</si>
  <si>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</si>
  <si>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</si>
  <si>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</si>
  <si>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</si>
  <si>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</si>
  <si>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</si>
  <si>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应对气候变化管理事务</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</si>
  <si>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</si>
  <si>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</si>
  <si>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</si>
  <si>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</si>
  <si>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</si>
  <si>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</si>
  <si>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</si>
  <si>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</si>
  <si>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</si>
  <si>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</si>
  <si>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</si>
  <si>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</si>
  <si>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土壤</t>
  </si>
  <si>
    <t>其他污染防治支出</t>
  </si>
  <si>
    <t>自然生态保护</t>
  </si>
  <si>
    <t>生态保护</t>
  </si>
  <si>
    <t>农村环境保护</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</si>
  <si>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</si>
  <si>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</si>
  <si>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</si>
  <si>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</si>
  <si>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</si>
  <si>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</si>
  <si>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</si>
  <si>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</si>
  <si>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</si>
  <si>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退耕还林还草</t>
  </si>
  <si>
    <t>退耕现金</t>
  </si>
  <si>
    <t>退耕还林粮食折现补贴</t>
  </si>
  <si>
    <t>退耕还林粮食费用补贴</t>
  </si>
  <si>
    <t>退耕还林工程建设</t>
  </si>
  <si>
    <t>其他退耕还林还草支出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</si>
  <si>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</si>
  <si>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</si>
  <si>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</si>
  <si>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</si>
  <si>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</si>
  <si>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</si>
  <si>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</si>
  <si>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</si>
  <si>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</si>
  <si>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</si>
  <si>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</si>
  <si>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</si>
  <si>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</si>
  <si>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</si>
  <si>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</si>
  <si>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</si>
  <si>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</si>
  <si>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</si>
  <si>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</si>
  <si>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</si>
  <si>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</si>
  <si>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</si>
  <si>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</si>
  <si>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</si>
  <si>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</si>
  <si>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</si>
  <si>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</si>
  <si>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</si>
  <si>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</si>
  <si>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</si>
  <si>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</si>
  <si>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</si>
  <si>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</si>
  <si>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</si>
  <si>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</si>
  <si>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</si>
  <si>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</si>
  <si>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</si>
  <si>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</si>
  <si>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</si>
  <si>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</si>
  <si>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其他城乡社区支出</t>
  </si>
  <si>
    <t>农业农村</t>
  </si>
  <si>
    <t>农垦运行</t>
  </si>
  <si>
    <t>科技转化与推广服务</t>
  </si>
  <si>
    <t>病虫害控制</t>
  </si>
  <si>
    <t>农产品质量安全</t>
  </si>
  <si>
    <t>执法监管</t>
  </si>
  <si>
    <t>统计监测与信息服务</t>
  </si>
  <si>
    <t>行业业务管理</t>
  </si>
  <si>
    <t>对外交流与合作</t>
  </si>
  <si>
    <t>防灾救灾</t>
  </si>
  <si>
    <t>稳定农民收入补贴</t>
  </si>
  <si>
    <t>农业结构调整补贴</t>
  </si>
  <si>
    <t>农业生产发展</t>
  </si>
  <si>
    <t>农村合作经济</t>
  </si>
  <si>
    <t>农产品加工与促销</t>
  </si>
  <si>
    <t>农村社会事业</t>
  </si>
  <si>
    <t>农业资源保护修复与利用</t>
  </si>
  <si>
    <t>农村道路建设</t>
  </si>
  <si>
    <t>成品油价格改革对渔业的补贴</t>
  </si>
  <si>
    <t>对高校毕业生到基层任职补助</t>
  </si>
  <si>
    <t>农田建设</t>
  </si>
  <si>
    <t>其他农业农村支出</t>
  </si>
  <si>
    <t>林业和草原</t>
  </si>
  <si>
    <t>事业机构</t>
  </si>
  <si>
    <t>森林资源培育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</si>
  <si>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</si>
  <si>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</si>
  <si>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</si>
  <si>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</si>
  <si>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</si>
  <si>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</si>
  <si>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</si>
  <si>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</si>
  <si>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</si>
  <si>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</si>
  <si>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</si>
  <si>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</si>
  <si>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</si>
  <si>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林业草原防灾减灾</t>
  </si>
  <si>
    <t>国家公园</t>
  </si>
  <si>
    <t>草原管理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</si>
  <si>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</si>
  <si>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</si>
  <si>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</si>
  <si>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</si>
  <si>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</si>
  <si>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</si>
  <si>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</si>
  <si>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</si>
  <si>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</si>
  <si>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</si>
  <si>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</si>
  <si>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</si>
  <si>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</si>
  <si>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</si>
  <si>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</si>
  <si>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</si>
  <si>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</si>
  <si>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</si>
  <si>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</si>
  <si>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</si>
  <si>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</si>
  <si>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农村人畜饮水</t>
  </si>
  <si>
    <t>南水北调工程建设</t>
  </si>
  <si>
    <t>南水北调工程管理</t>
  </si>
  <si>
    <t>其他水利支出</t>
  </si>
  <si>
    <t>扶贫</t>
  </si>
  <si>
    <t>农村基础设施建设</t>
  </si>
  <si>
    <t>生产发展</t>
  </si>
  <si>
    <t>社会发展</t>
  </si>
  <si>
    <t>扶贫贷款奖补和贴息</t>
  </si>
  <si>
    <t xml:space="preserve"> “三西”农业建设专项补助</t>
  </si>
  <si>
    <t>扶贫事业机构</t>
  </si>
  <si>
    <t>其他扶贫支出</t>
  </si>
  <si>
    <t>农村综合改革</t>
  </si>
  <si>
    <t>对村级公益事业建设的补助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</si>
  <si>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</si>
  <si>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</si>
  <si>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</si>
  <si>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</si>
  <si>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</si>
  <si>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</si>
  <si>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</si>
  <si>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</si>
  <si>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</si>
  <si>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</si>
  <si>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</si>
  <si>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</si>
  <si>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</si>
  <si>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</si>
  <si>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</si>
  <si>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</si>
  <si>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</si>
  <si>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</si>
  <si>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</si>
  <si>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</si>
  <si>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</si>
  <si>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</si>
  <si>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</si>
  <si>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</si>
  <si>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</si>
  <si>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</si>
  <si>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</si>
  <si>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</si>
  <si>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</si>
  <si>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</si>
  <si>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</si>
  <si>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</si>
  <si>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</si>
  <si>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</si>
  <si>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</si>
  <si>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</si>
  <si>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</si>
  <si>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</si>
  <si>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</si>
  <si>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</si>
  <si>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</si>
  <si>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</si>
  <si>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</si>
  <si>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</si>
  <si>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</si>
  <si>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</si>
  <si>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</si>
  <si>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</si>
  <si>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</si>
  <si>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</si>
  <si>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</si>
  <si>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</si>
  <si>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</si>
  <si>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</si>
  <si>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</si>
  <si>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</si>
  <si>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</si>
  <si>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</si>
  <si>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</si>
  <si>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</si>
  <si>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</si>
  <si>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</si>
  <si>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</si>
  <si>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</si>
  <si>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其他交通运输支出</t>
  </si>
  <si>
    <t>公共交通运营补助</t>
  </si>
  <si>
    <t>十四、资源勘探工业信息等支出</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</si>
  <si>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</si>
  <si>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</si>
  <si>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</si>
  <si>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</si>
  <si>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</si>
  <si>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</si>
  <si>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</si>
  <si>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</si>
  <si>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</si>
  <si>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</si>
  <si>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</si>
  <si>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</si>
  <si>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</si>
  <si>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</si>
  <si>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</si>
  <si>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</si>
  <si>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</si>
  <si>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</si>
  <si>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</si>
  <si>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</si>
  <si>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</si>
  <si>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</si>
  <si>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</si>
  <si>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</si>
  <si>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专用通信</t>
  </si>
  <si>
    <t>无线电及信息通信监管</t>
  </si>
  <si>
    <t>工程建设及运行维护</t>
  </si>
  <si>
    <t>产业发展</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</si>
  <si>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</si>
  <si>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</si>
  <si>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</si>
  <si>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</si>
  <si>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</si>
  <si>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</si>
  <si>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</si>
  <si>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</si>
  <si>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减免房租补贴</t>
  </si>
  <si>
    <t>其他支持中小企业发展和管理支出</t>
  </si>
  <si>
    <t>其他资源勘探工业信息等支出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</si>
  <si>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</si>
  <si>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</si>
  <si>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</si>
  <si>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</si>
  <si>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</si>
  <si>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</si>
  <si>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</si>
  <si>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</si>
  <si>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</si>
  <si>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</si>
  <si>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</si>
  <si>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</si>
  <si>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</si>
  <si>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</si>
  <si>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</si>
  <si>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</si>
  <si>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</si>
  <si>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</si>
  <si>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</si>
  <si>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</si>
  <si>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</si>
  <si>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</si>
  <si>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</si>
  <si>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</si>
  <si>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</si>
  <si>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</si>
  <si>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</si>
  <si>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</si>
  <si>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</si>
  <si>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</si>
  <si>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</si>
  <si>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</si>
  <si>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</si>
  <si>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</si>
  <si>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</si>
  <si>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</si>
  <si>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其他金融调控支出</t>
  </si>
  <si>
    <t>其他金融支出</t>
  </si>
  <si>
    <t>重点企业贷款贴息</t>
  </si>
  <si>
    <t>一般公共服务</t>
  </si>
  <si>
    <t>教育</t>
  </si>
  <si>
    <t>文化体育与传媒</t>
  </si>
  <si>
    <t>医疗卫生</t>
  </si>
  <si>
    <t>节能环保</t>
  </si>
  <si>
    <t>农业</t>
  </si>
  <si>
    <t>交通运输</t>
  </si>
  <si>
    <t>住房保障</t>
  </si>
  <si>
    <t>其他支出</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</si>
  <si>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</si>
  <si>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</si>
  <si>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</si>
  <si>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</si>
  <si>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</si>
  <si>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</si>
  <si>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</si>
  <si>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</si>
  <si>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地质勘查与矿产资源管理</t>
  </si>
  <si>
    <t>地质转产项目财政贴息</t>
  </si>
  <si>
    <t>国外风险勘查</t>
  </si>
  <si>
    <t>地质勘查基金（周转金）支出</t>
  </si>
  <si>
    <t>海域与海岛管理</t>
  </si>
  <si>
    <t>自然资源国际合作与海洋权益维护</t>
  </si>
  <si>
    <t>自然资源卫星</t>
  </si>
  <si>
    <t>极地考察</t>
  </si>
  <si>
    <t>深海调查与资源开发</t>
  </si>
  <si>
    <t>海港航标维护</t>
  </si>
  <si>
    <t>海水淡化</t>
  </si>
  <si>
    <t>无居民海岛使用金支出</t>
  </si>
  <si>
    <t>海洋战略规划与预警监测</t>
  </si>
  <si>
    <t>基础测绘与地理信息监管</t>
  </si>
  <si>
    <t>其他自然资源事务支出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</si>
  <si>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</si>
  <si>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</si>
  <si>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</si>
  <si>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</si>
  <si>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</si>
  <si>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</si>
  <si>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</si>
  <si>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</si>
  <si>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</si>
  <si>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</si>
  <si>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</si>
  <si>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</si>
  <si>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</si>
  <si>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</si>
  <si>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</si>
  <si>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</si>
  <si>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</si>
  <si>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</si>
  <si>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</si>
  <si>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</si>
  <si>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保障性住房租金补贴</t>
  </si>
  <si>
    <t>老旧小区改造</t>
  </si>
  <si>
    <t>住房租赁市场发展</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</si>
  <si>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</si>
  <si>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</si>
  <si>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</si>
  <si>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</si>
  <si>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</si>
  <si>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</si>
  <si>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</si>
  <si>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</si>
  <si>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</si>
  <si>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粮油物资事务</t>
  </si>
  <si>
    <t>财务与审计支出</t>
  </si>
  <si>
    <t>信息统计</t>
  </si>
  <si>
    <t>专项业务活动</t>
  </si>
  <si>
    <t>国家粮油差价补贴</t>
  </si>
  <si>
    <t>粮食财务挂账利息补贴</t>
  </si>
  <si>
    <t>粮食财务挂账消化款</t>
  </si>
  <si>
    <t>处理陈化粮补贴</t>
  </si>
  <si>
    <t>粮食风险基金</t>
  </si>
  <si>
    <t>粮油市场调控专项资金</t>
  </si>
  <si>
    <t>设施建设</t>
  </si>
  <si>
    <t>设施安全</t>
  </si>
  <si>
    <t>物资保管保养</t>
  </si>
  <si>
    <t>其他粮油物资事务支出</t>
  </si>
  <si>
    <t>能源储备</t>
  </si>
  <si>
    <t>石油储备</t>
  </si>
  <si>
    <t>天然铀能源储备</t>
  </si>
  <si>
    <t>煤炭储备</t>
  </si>
  <si>
    <t>成品油储备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</si>
  <si>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</si>
  <si>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</si>
  <si>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</si>
  <si>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</si>
  <si>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</si>
  <si>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</si>
  <si>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</si>
  <si>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</si>
  <si>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</si>
  <si>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</si>
  <si>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</si>
  <si>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</si>
  <si>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</si>
  <si>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</si>
  <si>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</si>
  <si>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</si>
  <si>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</si>
  <si>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</si>
  <si>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应急物资储备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</si>
  <si>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</si>
  <si>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</si>
  <si>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</si>
  <si>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</si>
  <si>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</si>
  <si>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</si>
  <si>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</si>
  <si>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</si>
  <si>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</si>
  <si>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</si>
  <si>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</si>
  <si>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</si>
  <si>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</si>
  <si>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</si>
  <si>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</si>
  <si>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</si>
  <si>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</si>
  <si>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</si>
  <si>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</si>
  <si>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</si>
  <si>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</si>
  <si>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</si>
  <si>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</si>
  <si>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</si>
  <si>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</si>
  <si>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</si>
  <si>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</si>
  <si>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</si>
  <si>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</si>
  <si>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</si>
  <si>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</si>
  <si>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</si>
  <si>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</si>
  <si>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</si>
  <si>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自然灾害救灾补助</t>
  </si>
  <si>
    <t>自然灾害灾后重建补助</t>
  </si>
  <si>
    <t>其他自然灾害救灾及恢复重建支出</t>
  </si>
  <si>
    <t>其他灾害防治及应急管理支出</t>
  </si>
  <si>
    <t>二十二、预备费</t>
  </si>
  <si>
    <t>二十三、债务付息支出</t>
  </si>
  <si>
    <t>地方政府一般债务付息支出</t>
  </si>
  <si>
    <t>地方政府一般债券付息支出</t>
  </si>
  <si>
    <t>地方政府向外国政府借款付息支出</t>
  </si>
  <si>
    <t>地方政府向国际组织借款付息支出</t>
  </si>
  <si>
    <t>地方政府其他一般债务付息支出</t>
  </si>
  <si>
    <t>二十四、债务发行费用支出</t>
  </si>
  <si>
    <t>地方政府一般债务发行费用支出</t>
  </si>
  <si>
    <t>二十五、其他支出</t>
  </si>
  <si>
    <t>年初预留</t>
  </si>
  <si>
    <t>支出合计</t>
  </si>
  <si>
    <t>表六</t>
  </si>
  <si>
    <t>2021年市本级一般公共预算基本支出表</t>
  </si>
  <si>
    <t>政府经济科目</t>
  </si>
  <si>
    <t>基本支出</t>
  </si>
  <si>
    <t>科目编码</t>
  </si>
  <si>
    <t>科目名称</t>
  </si>
  <si>
    <t>合计</t>
  </si>
  <si>
    <t>人员经费</t>
  </si>
  <si>
    <t>公用经费</t>
  </si>
  <si>
    <t>**</t>
  </si>
  <si>
    <t>501</t>
  </si>
  <si>
    <t>机关工资福利支出</t>
  </si>
  <si>
    <t xml:space="preserve">  50101</t>
  </si>
  <si>
    <t xml:space="preserve">  工资奖金津补贴</t>
  </si>
  <si>
    <t xml:space="preserve">  50102</t>
  </si>
  <si>
    <t xml:space="preserve">  社会保障缴费</t>
  </si>
  <si>
    <t xml:space="preserve">  50103</t>
  </si>
  <si>
    <t xml:space="preserve">  住房公积金</t>
  </si>
  <si>
    <t xml:space="preserve">  50199</t>
  </si>
  <si>
    <t xml:space="preserve">  其他工资福利支出</t>
  </si>
  <si>
    <t>502</t>
  </si>
  <si>
    <t>机关商品和服务支出</t>
  </si>
  <si>
    <t xml:space="preserve">  50201</t>
  </si>
  <si>
    <t xml:space="preserve">  办公经费</t>
  </si>
  <si>
    <t xml:space="preserve">  50202</t>
  </si>
  <si>
    <t xml:space="preserve">  会议费</t>
  </si>
  <si>
    <t xml:space="preserve">  50203</t>
  </si>
  <si>
    <t xml:space="preserve">  培训费</t>
  </si>
  <si>
    <t xml:space="preserve">  50206</t>
  </si>
  <si>
    <t xml:space="preserve">  公务接待费</t>
  </si>
  <si>
    <t xml:space="preserve">  50207</t>
  </si>
  <si>
    <t xml:space="preserve">  因公出国（境）费用</t>
  </si>
  <si>
    <t xml:space="preserve">  50208</t>
  </si>
  <si>
    <t xml:space="preserve">  公务用车运行维护费</t>
  </si>
  <si>
    <t xml:space="preserve">  50209</t>
  </si>
  <si>
    <t xml:space="preserve">  维修（护）费</t>
  </si>
  <si>
    <t xml:space="preserve">  50299</t>
  </si>
  <si>
    <t xml:space="preserve">  其他商品和服务支出</t>
  </si>
  <si>
    <t>505</t>
  </si>
  <si>
    <t>对事业单位经常性补助</t>
  </si>
  <si>
    <t xml:space="preserve">  50501</t>
  </si>
  <si>
    <t xml:space="preserve">  工资福利支出</t>
  </si>
  <si>
    <t xml:space="preserve">  50502</t>
  </si>
  <si>
    <t xml:space="preserve">  商品和服务支出</t>
  </si>
  <si>
    <t>506</t>
  </si>
  <si>
    <t>对事业单位资本性补助</t>
  </si>
  <si>
    <t xml:space="preserve">  50601</t>
  </si>
  <si>
    <t xml:space="preserve">  资本性支出（一）</t>
  </si>
  <si>
    <t>509</t>
  </si>
  <si>
    <t>对个人和家庭的补助</t>
  </si>
  <si>
    <t xml:space="preserve">  50901</t>
  </si>
  <si>
    <t xml:space="preserve">  社会福利和救助</t>
  </si>
  <si>
    <t xml:space="preserve">  50905</t>
  </si>
  <si>
    <t xml:space="preserve">  离退休费</t>
  </si>
  <si>
    <t xml:space="preserve">  50999</t>
  </si>
  <si>
    <t xml:space="preserve">  其他对个人和家庭补助</t>
  </si>
  <si>
    <t>表七</t>
  </si>
  <si>
    <t>2021年一般公共预算收支平衡表</t>
  </si>
  <si>
    <t>收入</t>
  </si>
  <si>
    <t>支出</t>
  </si>
  <si>
    <t>本级收入合计</t>
  </si>
  <si>
    <t>本级支出合计</t>
  </si>
  <si>
    <t>转移性收入</t>
  </si>
  <si>
    <t>转移性支出</t>
  </si>
  <si>
    <t xml:space="preserve">  上级补助收入</t>
  </si>
  <si>
    <t xml:space="preserve">  上解支出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</si>
  <si>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</si>
  <si>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</si>
  <si>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</si>
  <si>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</si>
  <si>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</si>
  <si>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</si>
  <si>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</si>
  <si>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</si>
  <si>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</si>
  <si>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</si>
  <si>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</si>
  <si>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</si>
  <si>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</si>
  <si>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</si>
  <si>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</si>
  <si>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</si>
  <si>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</si>
  <si>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</si>
  <si>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</si>
  <si>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</si>
  <si>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</si>
  <si>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</si>
  <si>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</si>
  <si>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</si>
  <si>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</si>
  <si>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</si>
  <si>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</si>
  <si>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</si>
  <si>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</si>
  <si>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</si>
  <si>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</si>
  <si>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</si>
  <si>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</si>
  <si>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</si>
  <si>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</si>
  <si>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</si>
  <si>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</si>
  <si>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</si>
  <si>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</si>
  <si>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</si>
  <si>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</si>
  <si>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</si>
  <si>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</si>
  <si>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</si>
  <si>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</si>
  <si>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</si>
  <si>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</si>
  <si>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</si>
  <si>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</si>
  <si>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</si>
  <si>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</si>
  <si>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</si>
  <si>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</si>
  <si>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</si>
  <si>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</si>
  <si>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</si>
  <si>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</si>
  <si>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</si>
  <si>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</si>
  <si>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</si>
  <si>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</si>
  <si>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</si>
  <si>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</si>
  <si>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</si>
  <si>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</si>
  <si>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</si>
  <si>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</si>
  <si>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上年结余收入</t>
  </si>
  <si>
    <t xml:space="preserve">  调入资金</t>
  </si>
  <si>
    <t xml:space="preserve">  调出资金</t>
  </si>
  <si>
    <t xml:space="preserve">    从政府性基金预算调入</t>
  </si>
  <si>
    <t xml:space="preserve">  年终结余</t>
  </si>
  <si>
    <t xml:space="preserve">    从国有资本经营预算调入</t>
  </si>
  <si>
    <t xml:space="preserve">  地方政府一般债务还本支出</t>
  </si>
  <si>
    <t xml:space="preserve">    从其他资金调入</t>
  </si>
  <si>
    <t xml:space="preserve">  地方政府一般债务转贷支出</t>
  </si>
  <si>
    <t xml:space="preserve">  地方政府一般债务收入</t>
  </si>
  <si>
    <t xml:space="preserve">  援助其他地区支出</t>
  </si>
  <si>
    <t xml:space="preserve">  地方政府一般债务转贷收入</t>
  </si>
  <si>
    <t xml:space="preserve">  安排预算稳定调节基金</t>
  </si>
  <si>
    <t xml:space="preserve">  接受其他地区援助收入</t>
  </si>
  <si>
    <t xml:space="preserve">  补充预算周转金</t>
  </si>
  <si>
    <t xml:space="preserve">  动用预算稳定调节基金</t>
  </si>
  <si>
    <t>收入总计</t>
  </si>
  <si>
    <t>支出总计</t>
  </si>
  <si>
    <t>表八</t>
  </si>
  <si>
    <t>县市区</t>
  </si>
  <si>
    <t>一般公共预算转移支付</t>
  </si>
  <si>
    <t>税收返还</t>
  </si>
  <si>
    <t>小计</t>
  </si>
  <si>
    <t>一般性转移支付</t>
  </si>
  <si>
    <t>专项转移支付</t>
  </si>
  <si>
    <t>岳阳楼区</t>
  </si>
  <si>
    <t>君山区</t>
  </si>
  <si>
    <t>云溪区</t>
  </si>
  <si>
    <t>屈原管理区</t>
  </si>
  <si>
    <t>经开区</t>
  </si>
  <si>
    <t>南湖新区</t>
  </si>
  <si>
    <t>城陵矶新港区</t>
  </si>
  <si>
    <t>汨罗市</t>
  </si>
  <si>
    <t>平江县</t>
  </si>
  <si>
    <t>湘阴县</t>
  </si>
  <si>
    <t>临湘市</t>
  </si>
  <si>
    <t>华容县</t>
  </si>
  <si>
    <t>岳阳县</t>
  </si>
  <si>
    <t>未落实到市县区数</t>
  </si>
  <si>
    <t>市本级对地方税收返还及转移支付合计</t>
  </si>
  <si>
    <t>表九</t>
  </si>
  <si>
    <r>
      <rPr>
        <sz val="10"/>
        <rFont val="宋体"/>
        <charset val="134"/>
      </rPr>
      <t>项</t>
    </r>
    <r>
      <rPr>
        <sz val="10"/>
        <rFont val="Times New Roman"/>
        <charset val="0"/>
      </rPr>
      <t xml:space="preserve">     </t>
    </r>
    <r>
      <rPr>
        <sz val="10"/>
        <rFont val="宋体"/>
        <charset val="134"/>
      </rPr>
      <t>目</t>
    </r>
  </si>
  <si>
    <r>
      <rPr>
        <sz val="10"/>
        <rFont val="Times New Roman"/>
        <charset val="0"/>
      </rPr>
      <t>2021</t>
    </r>
    <r>
      <rPr>
        <sz val="10"/>
        <rFont val="宋体"/>
        <charset val="134"/>
      </rPr>
      <t>年预算数</t>
    </r>
  </si>
  <si>
    <r>
      <rPr>
        <b/>
        <sz val="10"/>
        <rFont val="宋体"/>
        <charset val="134"/>
      </rPr>
      <t>合</t>
    </r>
    <r>
      <rPr>
        <b/>
        <sz val="10"/>
        <rFont val="宋体"/>
        <charset val="134"/>
      </rPr>
      <t xml:space="preserve">    </t>
    </r>
    <r>
      <rPr>
        <b/>
        <sz val="10"/>
        <rFont val="宋体"/>
        <charset val="134"/>
      </rPr>
      <t>计</t>
    </r>
  </si>
  <si>
    <t>一、税收返还</t>
  </si>
  <si>
    <t>增值税和消费税返还等</t>
  </si>
  <si>
    <t>所得税基数返还</t>
  </si>
  <si>
    <t>成品油税费改革税收返还</t>
  </si>
  <si>
    <t>其他税收返还</t>
  </si>
  <si>
    <t>二、一般性转移支付</t>
  </si>
  <si>
    <t>均衡性转移支付</t>
  </si>
  <si>
    <t>重点生态功能区转移支付</t>
  </si>
  <si>
    <r>
      <rPr>
        <sz val="10"/>
        <rFont val="宋体"/>
        <charset val="134"/>
      </rPr>
      <t>产粮</t>
    </r>
    <r>
      <rPr>
        <sz val="10"/>
        <rFont val="Times New Roman"/>
        <charset val="0"/>
      </rPr>
      <t>(</t>
    </r>
    <r>
      <rPr>
        <sz val="10"/>
        <rFont val="宋体"/>
        <charset val="134"/>
      </rPr>
      <t>油</t>
    </r>
    <r>
      <rPr>
        <sz val="10"/>
        <rFont val="Times New Roman"/>
        <charset val="0"/>
      </rPr>
      <t>)</t>
    </r>
    <r>
      <rPr>
        <sz val="10"/>
        <rFont val="宋体"/>
        <charset val="134"/>
      </rPr>
      <t>大县奖励资金</t>
    </r>
  </si>
  <si>
    <t>县级基本财力保障机制奖补资金</t>
  </si>
  <si>
    <t>革命老区、民族和边境地区转移支付</t>
  </si>
  <si>
    <t>资源枯竭城市转移支付</t>
  </si>
  <si>
    <t>固定数额补助</t>
  </si>
  <si>
    <r>
      <rPr>
        <sz val="10"/>
        <rFont val="宋体"/>
        <charset val="134"/>
      </rPr>
      <t>其中：</t>
    </r>
    <r>
      <rPr>
        <sz val="10"/>
        <rFont val="Times New Roman"/>
        <charset val="0"/>
      </rPr>
      <t xml:space="preserve"> </t>
    </r>
    <r>
      <rPr>
        <sz val="10"/>
        <rFont val="宋体"/>
        <charset val="134"/>
      </rPr>
      <t>调整工资转移支付</t>
    </r>
  </si>
  <si>
    <r>
      <rPr>
        <sz val="10"/>
        <rFont val="Times New Roman"/>
        <charset val="0"/>
      </rPr>
      <t xml:space="preserve">             </t>
    </r>
    <r>
      <rPr>
        <sz val="10"/>
        <rFont val="宋体"/>
        <charset val="134"/>
      </rPr>
      <t>农村税费改革转移支付</t>
    </r>
  </si>
  <si>
    <r>
      <rPr>
        <sz val="10"/>
        <rFont val="Times New Roman"/>
        <charset val="0"/>
      </rPr>
      <t xml:space="preserve">             </t>
    </r>
    <r>
      <rPr>
        <sz val="10"/>
        <rFont val="宋体"/>
        <charset val="134"/>
      </rPr>
      <t>工商部门停征两费等转移支付</t>
    </r>
  </si>
  <si>
    <r>
      <rPr>
        <sz val="10"/>
        <rFont val="宋体"/>
        <charset val="134"/>
      </rPr>
      <t xml:space="preserve">      </t>
    </r>
    <r>
      <rPr>
        <sz val="10"/>
        <rFont val="宋体"/>
        <charset val="134"/>
      </rPr>
      <t>其他</t>
    </r>
  </si>
  <si>
    <t>企业事业单位划转补助收入</t>
  </si>
  <si>
    <t>体制结算补助</t>
  </si>
  <si>
    <t>基层公检法司转移支付</t>
  </si>
  <si>
    <t>义务教育等转移支付</t>
  </si>
  <si>
    <t>基本养老金和低保等转移支付</t>
  </si>
  <si>
    <t>新型农村合作医疗等转移支付</t>
  </si>
  <si>
    <t>农村综合改革转移支付</t>
  </si>
  <si>
    <t>其他一般性转移支付</t>
  </si>
  <si>
    <t>三、专项转移支付</t>
  </si>
  <si>
    <t>国防</t>
  </si>
  <si>
    <t>公共安全</t>
  </si>
  <si>
    <t>科学技术</t>
  </si>
  <si>
    <t>社会保障和就业</t>
  </si>
  <si>
    <t>医疗卫生与计划生育</t>
  </si>
  <si>
    <t>城乡社区</t>
  </si>
  <si>
    <t>农林水</t>
  </si>
  <si>
    <t>资源勘探信息等</t>
  </si>
  <si>
    <t>商业服务业等</t>
  </si>
  <si>
    <t>金融</t>
  </si>
  <si>
    <t>国土海洋气象等</t>
  </si>
  <si>
    <t>粮油物资储备</t>
  </si>
  <si>
    <t>表十</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</si>
  <si>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</si>
  <si>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</si>
  <si>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</si>
  <si>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</si>
  <si>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</si>
  <si>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</si>
  <si>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</si>
  <si>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</si>
  <si>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</si>
  <si>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</si>
  <si>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</si>
  <si>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</si>
  <si>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</si>
  <si>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</si>
  <si>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</si>
  <si>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</si>
  <si>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</si>
  <si>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</si>
  <si>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</si>
  <si>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</si>
  <si>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</si>
  <si>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</si>
  <si>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</si>
  <si>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</si>
  <si>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</si>
  <si>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</si>
  <si>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</si>
  <si>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十六、其他政府性基金收入</t>
  </si>
  <si>
    <t>十七、专项债券对应项目专项收入</t>
  </si>
  <si>
    <t>收入合计</t>
  </si>
  <si>
    <t xml:space="preserve">  政府性基金转移收入</t>
  </si>
  <si>
    <t xml:space="preserve">    政府性基金补助收入</t>
  </si>
  <si>
    <t xml:space="preserve">    政府性基金上解收入</t>
  </si>
  <si>
    <t xml:space="preserve">    其中：地方政府性基金调入专项收入</t>
  </si>
  <si>
    <t xml:space="preserve">  地方政府专项债务收入</t>
  </si>
  <si>
    <t xml:space="preserve">  地方政府专项债务转贷收入</t>
  </si>
  <si>
    <t>表十一</t>
  </si>
  <si>
    <t>项  目</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</si>
  <si>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</si>
  <si>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</si>
  <si>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</si>
  <si>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</si>
  <si>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</si>
  <si>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</si>
  <si>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</si>
  <si>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</si>
  <si>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</si>
  <si>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</si>
  <si>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</si>
  <si>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</si>
  <si>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</si>
  <si>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</si>
  <si>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</si>
  <si>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</si>
  <si>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</si>
  <si>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</si>
  <si>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</si>
  <si>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</si>
  <si>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</si>
  <si>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</si>
  <si>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</si>
  <si>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</si>
  <si>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</si>
  <si>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</si>
  <si>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</si>
  <si>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</si>
  <si>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</si>
  <si>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</si>
  <si>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</si>
  <si>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</si>
  <si>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</si>
  <si>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</si>
  <si>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</si>
  <si>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</si>
  <si>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</si>
  <si>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</si>
  <si>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</si>
  <si>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</si>
  <si>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</si>
  <si>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</si>
  <si>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</si>
  <si>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</si>
  <si>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</si>
  <si>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</si>
  <si>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</si>
  <si>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</si>
  <si>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</si>
  <si>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</si>
  <si>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</si>
  <si>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</si>
  <si>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</si>
  <si>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</si>
  <si>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</si>
  <si>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</si>
  <si>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</si>
  <si>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</si>
  <si>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</si>
  <si>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</si>
  <si>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</si>
  <si>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</si>
  <si>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</si>
  <si>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</si>
  <si>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</si>
  <si>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</si>
  <si>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</si>
  <si>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</si>
  <si>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</si>
  <si>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</si>
  <si>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</si>
  <si>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</si>
  <si>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</si>
  <si>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</si>
  <si>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</si>
  <si>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</si>
  <si>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</si>
  <si>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</si>
  <si>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</si>
  <si>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</si>
  <si>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</si>
  <si>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</si>
  <si>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</si>
  <si>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</si>
  <si>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</si>
  <si>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</si>
  <si>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</si>
  <si>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</si>
  <si>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</si>
  <si>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</si>
  <si>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</si>
  <si>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</si>
  <si>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</si>
  <si>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</si>
  <si>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</si>
  <si>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</si>
  <si>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</si>
  <si>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</si>
  <si>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</si>
  <si>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</si>
  <si>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</si>
  <si>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</si>
  <si>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</si>
  <si>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</si>
  <si>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</si>
  <si>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</si>
  <si>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</si>
  <si>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</si>
  <si>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</si>
  <si>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</si>
  <si>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</si>
  <si>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</si>
  <si>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</si>
  <si>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</si>
  <si>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</si>
  <si>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</si>
  <si>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</si>
  <si>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</si>
  <si>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</si>
  <si>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</si>
  <si>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</si>
  <si>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</si>
  <si>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</si>
  <si>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</si>
  <si>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</si>
  <si>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</si>
  <si>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</si>
  <si>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</si>
  <si>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</si>
  <si>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</si>
  <si>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</si>
  <si>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</si>
  <si>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</si>
  <si>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</si>
  <si>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</si>
  <si>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</si>
  <si>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</si>
  <si>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</si>
  <si>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</si>
  <si>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</si>
  <si>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</si>
  <si>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</si>
  <si>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</si>
  <si>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</si>
  <si>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</si>
  <si>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</si>
  <si>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</si>
  <si>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</si>
  <si>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</si>
  <si>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</si>
  <si>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</si>
  <si>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</si>
  <si>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</si>
  <si>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</si>
  <si>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</si>
  <si>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</si>
  <si>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</si>
  <si>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</si>
  <si>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</si>
  <si>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</si>
  <si>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</si>
  <si>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</si>
  <si>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</si>
  <si>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</si>
  <si>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</si>
  <si>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</si>
  <si>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</si>
  <si>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</si>
  <si>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</si>
  <si>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</si>
  <si>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</si>
  <si>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</si>
  <si>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</si>
  <si>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</si>
  <si>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</si>
  <si>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</si>
  <si>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</si>
  <si>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</si>
  <si>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</si>
  <si>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</si>
  <si>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</si>
  <si>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</si>
  <si>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</si>
  <si>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</si>
  <si>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</si>
  <si>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</si>
  <si>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</si>
  <si>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</si>
  <si>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</si>
  <si>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</si>
  <si>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</si>
  <si>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</si>
  <si>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</si>
  <si>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</si>
  <si>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</si>
  <si>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</si>
  <si>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</si>
  <si>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</si>
  <si>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</si>
  <si>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</si>
  <si>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</si>
  <si>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</si>
  <si>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</si>
  <si>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</si>
  <si>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</si>
  <si>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</si>
  <si>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</si>
  <si>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</si>
  <si>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</si>
  <si>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</si>
  <si>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</si>
  <si>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</si>
  <si>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</si>
  <si>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</si>
  <si>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</si>
  <si>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</si>
  <si>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</si>
  <si>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</si>
  <si>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</si>
  <si>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</si>
  <si>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</si>
  <si>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</si>
  <si>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</si>
  <si>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</si>
  <si>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表十二</t>
  </si>
  <si>
    <t>表十三</t>
  </si>
  <si>
    <t>表十四</t>
  </si>
  <si>
    <t>表十五</t>
  </si>
  <si>
    <t>政府性基金转移支付</t>
  </si>
  <si>
    <t>表十六</t>
  </si>
  <si>
    <t>金额：万元</t>
  </si>
  <si>
    <t>金额</t>
  </si>
  <si>
    <t>一、上年结余</t>
  </si>
  <si>
    <t>二、当年国有资产收益收入合计</t>
  </si>
  <si>
    <t>（一）资本性收益</t>
  </si>
  <si>
    <t xml:space="preserve">      1、国有独资企业、国有独资公司应上缴的利润</t>
  </si>
  <si>
    <t xml:space="preserve">      2、国有控股、参股公司中市属国有股权应分得的股利、红利收入</t>
  </si>
  <si>
    <t xml:space="preserve">      3、其他单位因占有使用市属国有资产形成的应上缴的国有资产占用费</t>
  </si>
  <si>
    <t xml:space="preserve">      4、其他按规定属于国有资产的资本性收益</t>
  </si>
  <si>
    <t>（二）产权转让收入、出租出借收入</t>
  </si>
  <si>
    <t xml:space="preserve">      1、转让国有独资企业、国有独资公司产权的净收入</t>
  </si>
  <si>
    <t xml:space="preserve">      2、转让国有控股、参股公司中市属国有股股权及配股权的净收入</t>
  </si>
  <si>
    <t xml:space="preserve">      3、转让其他市属国有资产的净收入</t>
  </si>
  <si>
    <t xml:space="preserve">      4、其他按规定属于国有资产的产权转让净收入</t>
  </si>
  <si>
    <t xml:space="preserve">     5、出租出借收入</t>
  </si>
  <si>
    <t>（三）上级补助收入</t>
  </si>
  <si>
    <t>（四）其他收入</t>
  </si>
  <si>
    <t>表十七</t>
  </si>
  <si>
    <t xml:space="preserve">      4、监管费用</t>
  </si>
  <si>
    <t xml:space="preserve">      5、市属国有企业职教幼教育教师待遇差</t>
  </si>
  <si>
    <t xml:space="preserve">      6、其他费用</t>
  </si>
  <si>
    <t>四、当年预算资金结余</t>
  </si>
  <si>
    <t>表十八</t>
  </si>
  <si>
    <t xml:space="preserve">          ①市国资公司上缴利润</t>
  </si>
  <si>
    <t xml:space="preserve">          ②市科正建设工程质检有限公司上缴利润</t>
  </si>
  <si>
    <t xml:space="preserve">          ③市公路桥梁基建总公司上缴利润</t>
  </si>
  <si>
    <t xml:space="preserve">          ④市水利水电勘测设计院上缴利润</t>
  </si>
  <si>
    <t xml:space="preserve">          ⑤市正信信息技术有限公司上缴利润</t>
  </si>
  <si>
    <t xml:space="preserve">          市属改制国有企业托管资产出租收入</t>
  </si>
  <si>
    <t>表十九</t>
  </si>
  <si>
    <t>三、当年国有资产收益支出合计</t>
  </si>
  <si>
    <t>（一）资本性支出</t>
  </si>
  <si>
    <t xml:space="preserve">      1、新设企业注册资本金投入</t>
  </si>
  <si>
    <t xml:space="preserve">      2、现有企业增加注册资本金</t>
  </si>
  <si>
    <t xml:space="preserve">      3、购买企业股权</t>
  </si>
  <si>
    <t xml:space="preserve">      4、其他资本性支出</t>
  </si>
  <si>
    <t>（二）费用性支出</t>
  </si>
  <si>
    <t xml:space="preserve">      1、改制成本支出</t>
  </si>
  <si>
    <t xml:space="preserve">      2、监管费用支出</t>
  </si>
  <si>
    <t xml:space="preserve">      3、其他支出</t>
  </si>
  <si>
    <t>（三）补助下级支出</t>
  </si>
  <si>
    <t>（四） 其他支出</t>
  </si>
  <si>
    <t xml:space="preserve">      1、投资项目前期费用</t>
  </si>
  <si>
    <t xml:space="preserve">      2、监事会工作经费</t>
  </si>
  <si>
    <t xml:space="preserve">      3、企业经营者奖励费用</t>
  </si>
  <si>
    <t>表二十</t>
  </si>
  <si>
    <t>2021年市本级对县市区国有资本经营预算转移支付表
（分科目）</t>
  </si>
  <si>
    <t xml:space="preserve">    社会保障和就业支出</t>
  </si>
  <si>
    <t xml:space="preserve">      补充全国社会保障基金</t>
  </si>
  <si>
    <t xml:space="preserve">    国有资本经营预算支出</t>
  </si>
  <si>
    <t xml:space="preserve">      解决历史遗留问题及改革成本支出</t>
  </si>
  <si>
    <t xml:space="preserve">      国有企业资本金注入</t>
  </si>
  <si>
    <t xml:space="preserve">      国有企业政策性补贴</t>
  </si>
  <si>
    <t xml:space="preserve">      其他国有资本经营预算支出</t>
  </si>
  <si>
    <t>说明：我市市本级没有对下级国有资本经营预算转移支付。</t>
  </si>
  <si>
    <t>表二十一</t>
  </si>
  <si>
    <t>2021年市本级对县市区国有资本经营预算转移支付表
（分地区）</t>
  </si>
  <si>
    <t>国有资本经营转移支付</t>
  </si>
  <si>
    <t>表二十二</t>
  </si>
  <si>
    <t>2021年全市社会保险基金收入预算表</t>
  </si>
  <si>
    <t>单位：元</t>
  </si>
  <si>
    <t>项        目</t>
  </si>
  <si>
    <t>企业职工基本养老保险基金</t>
  </si>
  <si>
    <t>城乡居民基本
养老保险基金</t>
  </si>
  <si>
    <t>机关事业单位基本养老保险基金</t>
  </si>
  <si>
    <t>职工基本医疗保险(含生育保险)基金</t>
  </si>
  <si>
    <t>城乡居民基本
医疗保险基金</t>
  </si>
  <si>
    <t>工伤保险基金</t>
  </si>
  <si>
    <t>失业保险基金</t>
  </si>
  <si>
    <t>一、收入</t>
  </si>
  <si>
    <t xml:space="preserve">    其中:1.社会保险费收入</t>
  </si>
  <si>
    <t xml:space="preserve">         2.利息收入</t>
  </si>
  <si>
    <t xml:space="preserve">         3.财政补贴收入</t>
  </si>
  <si>
    <t xml:space="preserve">         4.委托投资收益</t>
  </si>
  <si>
    <t xml:space="preserve">         5.其他收入</t>
  </si>
  <si>
    <t xml:space="preserve">         6.转移收入</t>
  </si>
  <si>
    <t xml:space="preserve">         7.下级上解收入</t>
  </si>
  <si>
    <t xml:space="preserve">         8.上级补助收入</t>
  </si>
  <si>
    <t>表二十三</t>
  </si>
  <si>
    <t>2021年全市社会保险基金支出预算表</t>
  </si>
  <si>
    <t>二、支出</t>
  </si>
  <si>
    <t xml:space="preserve">    其中:1.社会保险待遇支出</t>
  </si>
  <si>
    <t xml:space="preserve">         2.大病保险支出</t>
  </si>
  <si>
    <t xml:space="preserve">         3.劳动能力鉴定支出</t>
  </si>
  <si>
    <t xml:space="preserve">         4.工伤预防费用支出</t>
  </si>
  <si>
    <t xml:space="preserve">         5.稳岗及技能提升补贴支出</t>
  </si>
  <si>
    <t xml:space="preserve">         6.其他支出</t>
  </si>
  <si>
    <t xml:space="preserve">         7.转移支出</t>
  </si>
  <si>
    <t xml:space="preserve">         8.上解上级支出</t>
  </si>
  <si>
    <t>三、本年收支结余</t>
  </si>
  <si>
    <t>四、上年结余</t>
  </si>
  <si>
    <t>五、年末滚存结余</t>
  </si>
  <si>
    <t>表二十四</t>
  </si>
  <si>
    <t>2021年市本级社会保险基金收入预算表</t>
  </si>
  <si>
    <t xml:space="preserve">企业职工基本养老保险基金
</t>
  </si>
  <si>
    <t>机关事业单位基
本养老保险基金</t>
  </si>
  <si>
    <t>职工基本医疗保险
(含生育保险)基金</t>
  </si>
  <si>
    <t xml:space="preserve">         2.财政补贴收入</t>
  </si>
  <si>
    <t xml:space="preserve">         3.利息收入</t>
  </si>
  <si>
    <t xml:space="preserve">         5.转移收入</t>
  </si>
  <si>
    <t xml:space="preserve">         6.其他收入</t>
  </si>
  <si>
    <t>表二十五</t>
  </si>
  <si>
    <t>2021年市本级社会保险基金支出预算表</t>
  </si>
  <si>
    <t xml:space="preserve">         5、稳岗及技能提升补贴支出</t>
  </si>
  <si>
    <t xml:space="preserve">         6.转移支出</t>
  </si>
  <si>
    <t xml:space="preserve">         7.其他支出</t>
  </si>
  <si>
    <t>表二十六</t>
  </si>
  <si>
    <t>单位：亿元</t>
  </si>
  <si>
    <t>限额</t>
  </si>
  <si>
    <t>余额</t>
  </si>
  <si>
    <t>岳阳市</t>
  </si>
  <si>
    <t>市本级</t>
  </si>
  <si>
    <t>注：根据新预算法、《国务院关于加强地方政府性债务管理的意见》（国发〔2014〕43号）有关规定，从2015年起，中央对地方政府债务实行限额管理，年度地方政府债务限额等于上年限额加上当年下达新增限额。地方政府在中央下达限额内提出本地区政府债务限额，报同级人大常委会批准，并在批准的限额内举借和偿还政府债务。余额为截止2020年初步审核数据，待财政厅核定。</t>
  </si>
  <si>
    <t>表二十七</t>
  </si>
  <si>
    <t>表二十八</t>
  </si>
  <si>
    <t>地区</t>
  </si>
  <si>
    <t>2020年政府债务限额</t>
  </si>
  <si>
    <t>2020年政府债务余额</t>
  </si>
  <si>
    <t>2021年政府债券还本付息预算额</t>
  </si>
  <si>
    <t>一般</t>
  </si>
  <si>
    <t>专项</t>
  </si>
  <si>
    <t>本金</t>
  </si>
  <si>
    <t>利息</t>
  </si>
  <si>
    <t>本息
合计</t>
  </si>
  <si>
    <t>表二十九</t>
  </si>
  <si>
    <t>2021年预算数</t>
  </si>
  <si>
    <t>因公出国(境)费</t>
  </si>
  <si>
    <t>公务用车购置及运行费</t>
  </si>
  <si>
    <t>公务接待费</t>
  </si>
  <si>
    <t>其中：公务用车购置费</t>
  </si>
  <si>
    <t>公务用车运行费</t>
  </si>
  <si>
    <t>表三十</t>
  </si>
  <si>
    <t>2021年是《岳阳市预算绩效管理实施办法》实施的第一年，根据省市全面预算绩效管理目标任务，结合我市实际，制定本工作方案。</t>
  </si>
  <si>
    <t>一、工作目标</t>
  </si>
  <si>
    <r>
      <rPr>
        <sz val="16"/>
        <rFont val="仿宋_GB2312"/>
        <charset val="134"/>
      </rPr>
      <t>落实《岳阳市预算绩效管理实施办法》（以下简称《办法》），聚焦</t>
    </r>
    <r>
      <rPr>
        <sz val="16"/>
        <rFont val="仿宋_GB2312"/>
        <charset val="134"/>
      </rPr>
      <t>预算绩效管理体系构建，</t>
    </r>
    <r>
      <rPr>
        <sz val="16"/>
        <rFont val="仿宋_GB2312"/>
        <charset val="134"/>
      </rPr>
      <t>做实财审联动、做精绩效评价、做严结果运用、强化工作责任，助力绩效管理工作提质增效。</t>
    </r>
  </si>
  <si>
    <t>二、工作内容</t>
  </si>
  <si>
    <t>（一）开展主题培训与调研（1-10月）</t>
  </si>
  <si>
    <r>
      <rPr>
        <b/>
        <sz val="16"/>
        <rFont val="仿宋_GB2312"/>
        <charset val="134"/>
      </rPr>
      <t>1.组织培训。</t>
    </r>
    <r>
      <rPr>
        <sz val="16"/>
        <rFont val="仿宋_GB2312"/>
        <charset val="134"/>
      </rPr>
      <t>以落实《办法》为主要内容，组织绩效管理系统全员开展多元化培训。一是计划7-8月在先进县市区（或市直单位）组织现场培训；二是视新冠疫情防控情况，计划8-9月赴省外先进地区学习交流先进单位绩效管理经验。</t>
    </r>
  </si>
  <si>
    <r>
      <rPr>
        <b/>
        <sz val="16"/>
        <rFont val="仿宋_GB2312"/>
        <charset val="134"/>
      </rPr>
      <t>2.选题调研。</t>
    </r>
    <r>
      <rPr>
        <sz val="16"/>
        <rFont val="仿宋_GB2312"/>
        <charset val="134"/>
      </rPr>
      <t>以绩效目标管理为课题，开展调查研究，用调研成果提升我市预算绩效管理水平。5月底前，组织部分单位开展课题调研，并提交课题调研报告。市财政局6月份组织评选，对优秀报告单位年底考核加分。</t>
    </r>
  </si>
  <si>
    <t>（二）完善绩效管理制度（6-12月）</t>
  </si>
  <si>
    <r>
      <rPr>
        <sz val="16"/>
        <rFont val="仿宋_GB2312"/>
        <charset val="134"/>
      </rPr>
      <t>坚持绩效导向，对接省厅构建的预算绩效管理制度体系，</t>
    </r>
    <r>
      <rPr>
        <sz val="16"/>
        <rFont val="仿宋_GB2312"/>
        <charset val="134"/>
      </rPr>
      <t>完善适合本级预算绩效管理的业务操作流程，细化专项资金绩效管理主体责任，规范第三方参与绩效管理行为，强化绩效管理责任约束机制。</t>
    </r>
  </si>
  <si>
    <t>（三）加强绩效目标管理（全年）</t>
  </si>
  <si>
    <t>预算编制有目标。绩效管理关口前移，做优绩效目标管理，逐步完善绩效目标申报、审核、批复和公开机制，保持与预算编制同步运行。</t>
  </si>
  <si>
    <t>1.绩效目标申报审核（上年10-12月）</t>
  </si>
  <si>
    <r>
      <rPr>
        <sz val="16"/>
        <rFont val="仿宋_GB2312"/>
        <charset val="134"/>
      </rPr>
      <t>2021年度预算绩效目标申报与审核，已于2020年10月份与部门预算编制同步启动（详见岳财预（2020）159号）。财政部门已</t>
    </r>
    <r>
      <rPr>
        <sz val="16"/>
        <rFont val="仿宋_GB2312"/>
        <charset val="134"/>
      </rPr>
      <t>组织第三方分类对所有财政支出，特别是新增重大支出及政策项目，全面开展事前绩效评估与跟踪评价。</t>
    </r>
  </si>
  <si>
    <t>2.绩效目标批复与公开（1-4月）</t>
  </si>
  <si>
    <t>2021年度部门预算经市人大审查批准后，财政部门批复预算时，在4月底前同步批复预算绩效目标。预算单位在公开部门预决算时，应同步公开重点支出项目绩效目标。</t>
  </si>
  <si>
    <t>（四）实施绩效跟踪监控（全年）</t>
  </si>
  <si>
    <t>预算执行有监控。围绕绩效目标的实现程度，结合预算执行的时效性，对资金绩效运行情况实行“双监控”。</t>
  </si>
  <si>
    <t>1.部门绩效运行监控（4-11月）</t>
  </si>
  <si>
    <r>
      <rPr>
        <sz val="16"/>
        <rFont val="仿宋_GB2312"/>
        <charset val="134"/>
      </rPr>
      <t>预算单位自行开展部门整体支出和项目支出绩效运行监控。并将9月底、11月底两个时间节点的监控情况，在对应节点月份后五个工作日内，向财政部门报送绩效监控表（报送电子档，邮箱2739459@qq.com），其中部门整体支出和300万以上</t>
    </r>
    <r>
      <rPr>
        <sz val="16"/>
        <rFont val="仿宋_GB2312"/>
        <charset val="134"/>
      </rPr>
      <t>项目支出需要报送纸质档监控表（市本级报市财政局510办公室）。</t>
    </r>
  </si>
  <si>
    <t>2.重点绩效跟踪监控（9-12月）</t>
  </si>
  <si>
    <t>财政部门组织对预算单位报送的绩效运行监控情况进行审核和汇总，并选取部分支出项目委托第三方进行重点跟踪监控，监控报告并入年度绩效评价报告，上报市政府。</t>
  </si>
  <si>
    <t>（五）财政支出绩效评价（4-12月）</t>
  </si>
  <si>
    <r>
      <rPr>
        <sz val="16"/>
        <rFont val="仿宋_GB2312"/>
        <charset val="134"/>
      </rPr>
      <t>预</t>
    </r>
    <r>
      <rPr>
        <sz val="16"/>
        <rFont val="仿宋_GB2312"/>
        <charset val="134"/>
      </rPr>
      <t>算完成有</t>
    </r>
    <r>
      <rPr>
        <sz val="16"/>
        <rFont val="仿宋_GB2312"/>
        <charset val="134"/>
      </rPr>
      <t>评</t>
    </r>
    <r>
      <rPr>
        <sz val="16"/>
        <rFont val="仿宋_GB2312"/>
        <charset val="134"/>
      </rPr>
      <t>价。</t>
    </r>
    <r>
      <rPr>
        <sz val="16"/>
        <rFont val="仿宋_GB2312"/>
        <charset val="134"/>
      </rPr>
      <t>与预决</t>
    </r>
    <r>
      <rPr>
        <sz val="16"/>
        <rFont val="仿宋_GB2312"/>
        <charset val="134"/>
      </rPr>
      <t>算同步</t>
    </r>
    <r>
      <rPr>
        <sz val="16"/>
        <rFont val="仿宋_GB2312"/>
        <charset val="134"/>
      </rPr>
      <t>开</t>
    </r>
    <r>
      <rPr>
        <sz val="16"/>
        <rFont val="仿宋_GB2312"/>
        <charset val="134"/>
      </rPr>
      <t>展</t>
    </r>
    <r>
      <rPr>
        <sz val="16"/>
        <rFont val="仿宋_GB2312"/>
        <charset val="134"/>
      </rPr>
      <t>绩</t>
    </r>
    <r>
      <rPr>
        <sz val="16"/>
        <rFont val="仿宋_GB2312"/>
        <charset val="134"/>
      </rPr>
      <t>效</t>
    </r>
    <r>
      <rPr>
        <sz val="16"/>
        <rFont val="仿宋_GB2312"/>
        <charset val="134"/>
      </rPr>
      <t>评</t>
    </r>
    <r>
      <rPr>
        <sz val="16"/>
        <rFont val="仿宋_GB2312"/>
        <charset val="134"/>
      </rPr>
      <t>价，全面考量所有</t>
    </r>
    <r>
      <rPr>
        <sz val="16"/>
        <rFont val="仿宋_GB2312"/>
        <charset val="134"/>
      </rPr>
      <t>财</t>
    </r>
    <r>
      <rPr>
        <sz val="16"/>
        <rFont val="仿宋_GB2312"/>
        <charset val="134"/>
      </rPr>
      <t>政</t>
    </r>
    <r>
      <rPr>
        <sz val="16"/>
        <rFont val="仿宋_GB2312"/>
        <charset val="134"/>
      </rPr>
      <t>资</t>
    </r>
    <r>
      <rPr>
        <sz val="16"/>
        <rFont val="仿宋_GB2312"/>
        <charset val="134"/>
      </rPr>
      <t>金使用的</t>
    </r>
    <r>
      <rPr>
        <sz val="16"/>
        <rFont val="仿宋_GB2312"/>
        <charset val="134"/>
      </rPr>
      <t>产</t>
    </r>
    <r>
      <rPr>
        <sz val="16"/>
        <rFont val="仿宋_GB2312"/>
        <charset val="134"/>
      </rPr>
      <t>出和效益。</t>
    </r>
  </si>
  <si>
    <r>
      <rPr>
        <b/>
        <sz val="16"/>
        <rFont val="仿宋_GB2312"/>
        <charset val="134"/>
      </rPr>
      <t>1.</t>
    </r>
    <r>
      <rPr>
        <b/>
        <sz val="16"/>
        <rFont val="仿宋_GB2312"/>
        <charset val="134"/>
      </rPr>
      <t>预</t>
    </r>
    <r>
      <rPr>
        <b/>
        <sz val="16"/>
        <rFont val="仿宋_GB2312"/>
        <charset val="134"/>
      </rPr>
      <t>算</t>
    </r>
    <r>
      <rPr>
        <b/>
        <sz val="16"/>
        <rFont val="仿宋_GB2312"/>
        <charset val="134"/>
      </rPr>
      <t>单</t>
    </r>
    <r>
      <rPr>
        <b/>
        <sz val="16"/>
        <rFont val="仿宋_GB2312"/>
        <charset val="134"/>
      </rPr>
      <t>位</t>
    </r>
    <r>
      <rPr>
        <b/>
        <sz val="16"/>
        <rFont val="仿宋_GB2312"/>
        <charset val="134"/>
      </rPr>
      <t>绩</t>
    </r>
    <r>
      <rPr>
        <b/>
        <sz val="16"/>
        <rFont val="仿宋_GB2312"/>
        <charset val="134"/>
      </rPr>
      <t>效自</t>
    </r>
    <r>
      <rPr>
        <b/>
        <sz val="16"/>
        <rFont val="仿宋_GB2312"/>
        <charset val="134"/>
      </rPr>
      <t>评</t>
    </r>
    <r>
      <rPr>
        <b/>
        <sz val="16"/>
        <rFont val="仿宋_GB2312"/>
        <charset val="134"/>
      </rPr>
      <t>（3-6月）</t>
    </r>
  </si>
  <si>
    <r>
      <rPr>
        <sz val="16"/>
        <rFont val="仿宋_GB2312"/>
        <charset val="134"/>
      </rPr>
      <t>预</t>
    </r>
    <r>
      <rPr>
        <sz val="16"/>
        <rFont val="仿宋_GB2312"/>
        <charset val="134"/>
      </rPr>
      <t>算</t>
    </r>
    <r>
      <rPr>
        <sz val="16"/>
        <rFont val="仿宋_GB2312"/>
        <charset val="134"/>
      </rPr>
      <t>单</t>
    </r>
    <r>
      <rPr>
        <sz val="16"/>
        <rFont val="仿宋_GB2312"/>
        <charset val="134"/>
      </rPr>
      <t>位</t>
    </r>
    <r>
      <rPr>
        <sz val="16"/>
        <rFont val="仿宋_GB2312"/>
        <charset val="134"/>
      </rPr>
      <t>组织对</t>
    </r>
    <r>
      <rPr>
        <sz val="16"/>
        <rFont val="仿宋_GB2312"/>
        <charset val="134"/>
      </rPr>
      <t>2020年度部</t>
    </r>
    <r>
      <rPr>
        <sz val="16"/>
        <rFont val="仿宋_GB2312"/>
        <charset val="134"/>
      </rPr>
      <t>门</t>
    </r>
    <r>
      <rPr>
        <sz val="16"/>
        <rFont val="仿宋_GB2312"/>
        <charset val="134"/>
      </rPr>
      <t>整体支出和</t>
    </r>
    <r>
      <rPr>
        <sz val="16"/>
        <rFont val="仿宋_GB2312"/>
        <charset val="134"/>
      </rPr>
      <t>项</t>
    </r>
    <r>
      <rPr>
        <sz val="16"/>
        <rFont val="仿宋_GB2312"/>
        <charset val="134"/>
      </rPr>
      <t>目支出</t>
    </r>
    <r>
      <rPr>
        <sz val="16"/>
        <rFont val="仿宋_GB2312"/>
        <charset val="134"/>
      </rPr>
      <t>开</t>
    </r>
    <r>
      <rPr>
        <sz val="16"/>
        <rFont val="仿宋_GB2312"/>
        <charset val="134"/>
      </rPr>
      <t>展</t>
    </r>
    <r>
      <rPr>
        <sz val="16"/>
        <rFont val="仿宋_GB2312"/>
        <charset val="134"/>
      </rPr>
      <t>绩</t>
    </r>
    <r>
      <rPr>
        <sz val="16"/>
        <rFont val="仿宋_GB2312"/>
        <charset val="134"/>
      </rPr>
      <t>效自</t>
    </r>
    <r>
      <rPr>
        <sz val="16"/>
        <rFont val="仿宋_GB2312"/>
        <charset val="134"/>
      </rPr>
      <t>评</t>
    </r>
    <r>
      <rPr>
        <sz val="16"/>
        <rFont val="仿宋_GB2312"/>
        <charset val="134"/>
      </rPr>
      <t>，撰</t>
    </r>
    <r>
      <rPr>
        <sz val="16"/>
        <rFont val="仿宋_GB2312"/>
        <charset val="134"/>
      </rPr>
      <t>写</t>
    </r>
    <r>
      <rPr>
        <sz val="16"/>
        <rFont val="仿宋_GB2312"/>
        <charset val="134"/>
      </rPr>
      <t>自</t>
    </r>
    <r>
      <rPr>
        <sz val="16"/>
        <rFont val="仿宋_GB2312"/>
        <charset val="134"/>
      </rPr>
      <t>评报</t>
    </r>
    <r>
      <rPr>
        <sz val="16"/>
        <rFont val="仿宋_GB2312"/>
        <charset val="134"/>
      </rPr>
      <t>告。于6月15日前，</t>
    </r>
    <r>
      <rPr>
        <sz val="16"/>
        <rFont val="仿宋_GB2312"/>
        <charset val="134"/>
      </rPr>
      <t>将</t>
    </r>
    <r>
      <rPr>
        <sz val="16"/>
        <rFont val="仿宋_GB2312"/>
        <charset val="134"/>
      </rPr>
      <t>自</t>
    </r>
    <r>
      <rPr>
        <sz val="16"/>
        <rFont val="仿宋_GB2312"/>
        <charset val="134"/>
      </rPr>
      <t>评</t>
    </r>
    <r>
      <rPr>
        <sz val="16"/>
        <rFont val="仿宋_GB2312"/>
        <charset val="134"/>
      </rPr>
      <t>材料</t>
    </r>
    <r>
      <rPr>
        <sz val="16"/>
        <rFont val="仿宋_GB2312"/>
        <charset val="134"/>
      </rPr>
      <t>报</t>
    </r>
    <r>
      <rPr>
        <sz val="16"/>
        <rFont val="仿宋_GB2312"/>
        <charset val="134"/>
      </rPr>
      <t>送市</t>
    </r>
    <r>
      <rPr>
        <sz val="16"/>
        <rFont val="仿宋_GB2312"/>
        <charset val="134"/>
      </rPr>
      <t>财</t>
    </r>
    <r>
      <rPr>
        <sz val="16"/>
        <rFont val="仿宋_GB2312"/>
        <charset val="134"/>
      </rPr>
      <t>政部</t>
    </r>
    <r>
      <rPr>
        <sz val="16"/>
        <rFont val="仿宋_GB2312"/>
        <charset val="134"/>
      </rPr>
      <t>门审</t>
    </r>
    <r>
      <rPr>
        <sz val="16"/>
        <rFont val="仿宋_GB2312"/>
        <charset val="134"/>
      </rPr>
      <t>核；</t>
    </r>
    <r>
      <rPr>
        <sz val="16"/>
        <rFont val="仿宋_GB2312"/>
        <charset val="134"/>
      </rPr>
      <t>针对预</t>
    </r>
    <r>
      <rPr>
        <sz val="16"/>
        <rFont val="仿宋_GB2312"/>
        <charset val="134"/>
      </rPr>
      <t>算</t>
    </r>
    <r>
      <rPr>
        <sz val="16"/>
        <rFont val="仿宋_GB2312"/>
        <charset val="134"/>
      </rPr>
      <t>绩</t>
    </r>
    <r>
      <rPr>
        <sz val="16"/>
        <rFont val="仿宋_GB2312"/>
        <charset val="134"/>
      </rPr>
      <t>效自</t>
    </r>
    <r>
      <rPr>
        <sz val="16"/>
        <rFont val="仿宋_GB2312"/>
        <charset val="134"/>
      </rPr>
      <t>评报</t>
    </r>
    <r>
      <rPr>
        <sz val="16"/>
        <rFont val="仿宋_GB2312"/>
        <charset val="134"/>
      </rPr>
      <t>告</t>
    </r>
    <r>
      <rPr>
        <sz val="16"/>
        <rFont val="仿宋_GB2312"/>
        <charset val="134"/>
      </rPr>
      <t>质</t>
    </r>
    <r>
      <rPr>
        <sz val="16"/>
        <rFont val="仿宋_GB2312"/>
        <charset val="134"/>
      </rPr>
      <t>量，</t>
    </r>
    <r>
      <rPr>
        <sz val="16"/>
        <rFont val="仿宋_GB2312"/>
        <charset val="134"/>
      </rPr>
      <t>财</t>
    </r>
    <r>
      <rPr>
        <sz val="16"/>
        <rFont val="仿宋_GB2312"/>
        <charset val="134"/>
      </rPr>
      <t>政部</t>
    </r>
    <r>
      <rPr>
        <sz val="16"/>
        <rFont val="仿宋_GB2312"/>
        <charset val="134"/>
      </rPr>
      <t>门将组织</t>
    </r>
    <r>
      <rPr>
        <sz val="16"/>
        <rFont val="仿宋_GB2312"/>
        <charset val="134"/>
      </rPr>
      <t>第三方</t>
    </r>
    <r>
      <rPr>
        <sz val="16"/>
        <rFont val="仿宋_GB2312"/>
        <charset val="134"/>
      </rPr>
      <t>实</t>
    </r>
    <r>
      <rPr>
        <sz val="16"/>
        <rFont val="仿宋_GB2312"/>
        <charset val="134"/>
      </rPr>
      <t>施跟踪再</t>
    </r>
    <r>
      <rPr>
        <sz val="16"/>
        <rFont val="仿宋_GB2312"/>
        <charset val="134"/>
      </rPr>
      <t>评</t>
    </r>
    <r>
      <rPr>
        <sz val="16"/>
        <rFont val="仿宋_GB2312"/>
        <charset val="134"/>
      </rPr>
      <t>价；</t>
    </r>
    <r>
      <rPr>
        <sz val="16"/>
        <rFont val="仿宋_GB2312"/>
        <charset val="134"/>
      </rPr>
      <t>预</t>
    </r>
    <r>
      <rPr>
        <sz val="16"/>
        <rFont val="仿宋_GB2312"/>
        <charset val="134"/>
      </rPr>
      <t>算</t>
    </r>
    <r>
      <rPr>
        <sz val="16"/>
        <rFont val="仿宋_GB2312"/>
        <charset val="134"/>
      </rPr>
      <t>单</t>
    </r>
    <r>
      <rPr>
        <sz val="16"/>
        <rFont val="仿宋_GB2312"/>
        <charset val="134"/>
      </rPr>
      <t>位于7月15日前，</t>
    </r>
    <r>
      <rPr>
        <sz val="16"/>
        <rFont val="仿宋_GB2312"/>
        <charset val="134"/>
      </rPr>
      <t>将</t>
    </r>
    <r>
      <rPr>
        <sz val="16"/>
        <rFont val="仿宋_GB2312"/>
        <charset val="134"/>
      </rPr>
      <t>自</t>
    </r>
    <r>
      <rPr>
        <sz val="16"/>
        <rFont val="仿宋_GB2312"/>
        <charset val="134"/>
      </rPr>
      <t>评报</t>
    </r>
    <r>
      <rPr>
        <sz val="16"/>
        <rFont val="仿宋_GB2312"/>
        <charset val="134"/>
      </rPr>
      <t>告在部</t>
    </r>
    <r>
      <rPr>
        <sz val="16"/>
        <rFont val="仿宋_GB2312"/>
        <charset val="134"/>
      </rPr>
      <t>门网</t>
    </r>
    <r>
      <rPr>
        <sz val="16"/>
        <rFont val="仿宋_GB2312"/>
        <charset val="134"/>
      </rPr>
      <t>站或</t>
    </r>
    <r>
      <rPr>
        <sz val="16"/>
        <rFont val="仿宋_GB2312"/>
        <charset val="134"/>
      </rPr>
      <t>财</t>
    </r>
    <r>
      <rPr>
        <sz val="16"/>
        <rFont val="仿宋_GB2312"/>
        <charset val="134"/>
      </rPr>
      <t>政部</t>
    </r>
    <r>
      <rPr>
        <sz val="16"/>
        <rFont val="仿宋_GB2312"/>
        <charset val="134"/>
      </rPr>
      <t>门网</t>
    </r>
    <r>
      <rPr>
        <sz val="16"/>
        <rFont val="仿宋_GB2312"/>
        <charset val="134"/>
      </rPr>
      <t>站</t>
    </r>
    <r>
      <rPr>
        <sz val="16"/>
        <rFont val="仿宋_GB2312"/>
        <charset val="134"/>
      </rPr>
      <t>专栏</t>
    </r>
    <r>
      <rPr>
        <sz val="16"/>
        <rFont val="仿宋_GB2312"/>
        <charset val="134"/>
      </rPr>
      <t>公</t>
    </r>
    <r>
      <rPr>
        <sz val="16"/>
        <rFont val="仿宋_GB2312"/>
        <charset val="134"/>
      </rPr>
      <t>开</t>
    </r>
    <r>
      <rPr>
        <sz val="16"/>
        <rFont val="仿宋_GB2312"/>
        <charset val="134"/>
      </rPr>
      <t>。</t>
    </r>
  </si>
  <si>
    <r>
      <rPr>
        <b/>
        <sz val="16"/>
        <rFont val="仿宋_GB2312"/>
        <charset val="134"/>
      </rPr>
      <t>2.重点</t>
    </r>
    <r>
      <rPr>
        <b/>
        <sz val="16"/>
        <rFont val="仿宋_GB2312"/>
        <charset val="134"/>
      </rPr>
      <t>绩</t>
    </r>
    <r>
      <rPr>
        <b/>
        <sz val="16"/>
        <rFont val="仿宋_GB2312"/>
        <charset val="134"/>
      </rPr>
      <t>效</t>
    </r>
    <r>
      <rPr>
        <b/>
        <sz val="16"/>
        <rFont val="仿宋_GB2312"/>
        <charset val="134"/>
      </rPr>
      <t>评</t>
    </r>
    <r>
      <rPr>
        <b/>
        <sz val="16"/>
        <rFont val="仿宋_GB2312"/>
        <charset val="134"/>
      </rPr>
      <t>价（6-12月）</t>
    </r>
  </si>
  <si>
    <r>
      <rPr>
        <sz val="16"/>
        <rFont val="仿宋_GB2312"/>
        <charset val="134"/>
      </rPr>
      <t>重点</t>
    </r>
    <r>
      <rPr>
        <sz val="16"/>
        <rFont val="仿宋_GB2312"/>
        <charset val="134"/>
      </rPr>
      <t>绩</t>
    </r>
    <r>
      <rPr>
        <sz val="16"/>
        <rFont val="仿宋_GB2312"/>
        <charset val="134"/>
      </rPr>
      <t>效</t>
    </r>
    <r>
      <rPr>
        <sz val="16"/>
        <rFont val="仿宋_GB2312"/>
        <charset val="134"/>
      </rPr>
      <t>评</t>
    </r>
    <r>
      <rPr>
        <sz val="16"/>
        <rFont val="仿宋_GB2312"/>
        <charset val="134"/>
      </rPr>
      <t>价范</t>
    </r>
    <r>
      <rPr>
        <sz val="16"/>
        <rFont val="仿宋_GB2312"/>
        <charset val="134"/>
      </rPr>
      <t>围将</t>
    </r>
    <r>
      <rPr>
        <sz val="16"/>
        <rFont val="仿宋_GB2312"/>
        <charset val="134"/>
      </rPr>
      <t>延伸到重大政策</t>
    </r>
    <r>
      <rPr>
        <sz val="16"/>
        <rFont val="仿宋_GB2312"/>
        <charset val="134"/>
      </rPr>
      <t>项</t>
    </r>
    <r>
      <rPr>
        <sz val="16"/>
        <rFont val="仿宋_GB2312"/>
        <charset val="134"/>
      </rPr>
      <t>目</t>
    </r>
    <r>
      <rPr>
        <sz val="16"/>
        <rFont val="仿宋_GB2312"/>
        <charset val="134"/>
      </rPr>
      <t>评</t>
    </r>
    <r>
      <rPr>
        <sz val="16"/>
        <rFont val="仿宋_GB2312"/>
        <charset val="134"/>
      </rPr>
      <t>价，重点涵盖防疫</t>
    </r>
    <r>
      <rPr>
        <sz val="16"/>
        <rFont val="仿宋_GB2312"/>
        <charset val="134"/>
      </rPr>
      <t>资</t>
    </r>
    <r>
      <rPr>
        <sz val="16"/>
        <rFont val="仿宋_GB2312"/>
        <charset val="134"/>
      </rPr>
      <t>金、民生</t>
    </r>
    <r>
      <rPr>
        <sz val="16"/>
        <rFont val="仿宋_GB2312"/>
        <charset val="134"/>
      </rPr>
      <t>资</t>
    </r>
    <r>
      <rPr>
        <sz val="16"/>
        <rFont val="仿宋_GB2312"/>
        <charset val="134"/>
      </rPr>
      <t>金</t>
    </r>
    <r>
      <rPr>
        <sz val="16"/>
        <rFont val="仿宋_GB2312"/>
        <charset val="134"/>
      </rPr>
      <t>与财政奖补资金、政府债务以及涉及收入类成本支出项目，于3月底前重点选项报同级政府审定。各预算单位应对本单位重点项目自行开展重点绩效评价，于7月前出具绩效评价报告，上报财政部门备案并公开。财政部门择选项目组织第三方开展重点绩效评价，于12月底前完成绩效评价报告并上报同级政府。</t>
    </r>
  </si>
  <si>
    <t>（六）强化评价结果应用（全年）</t>
  </si>
  <si>
    <t>绩效评价有结果，评价结果有应用，逐步实施“五挂钩五约束”机制，是绩效管理实施关键，是全面实施预算绩效管理的责任落脚点。</t>
  </si>
  <si>
    <t>1.落实绩效评价结果整改机制（1-5月）</t>
  </si>
  <si>
    <t>针对上年度上报同级政府批复的绩效评价报告所反映的问题点，被评价单位应明确整改责任人，对标落实整改并销号，财政部门予以跟踪督导，于5月底出具应用整改报告并上报。</t>
  </si>
  <si>
    <t>2.落实绩效评价结果公开机制（1-6月）</t>
  </si>
  <si>
    <t>按照“谁花钱谁担责、谁实施谁公开”原则，2020年度重点绩效评价报告提出的问题与整改情况，以及本部门重点绩效评价报告在部门门户网站（或市政府网站）及时公开，做到“非涉密、全公开”，主动接受社会公众监督。</t>
  </si>
  <si>
    <t>3.落实与预算安排相结合机制（1-12月）</t>
  </si>
  <si>
    <t>进一步完善绩效评价结果与预算安排相结合机制，对绩效好的政策和项目原则上优先保障，对绩效一般的政策和项目督促整改，对低效无效资金一律削减或取消，对长期沉淀的资金一律收回。</t>
  </si>
  <si>
    <t>4.落实省市政府绩效考评机制（12月底）</t>
  </si>
  <si>
    <t>进一步深化预算绩效管理和政府绩效评估有机结合机制。做好2021年省综合绩效评估对接工作，完善市直部门和县市区党委政府有关绩效管理考核指标，并对绩效管理考评低效单位实施问责机制。</t>
  </si>
  <si>
    <t>5.落实绩效管理考核通报机制（全年）</t>
  </si>
  <si>
    <r>
      <rPr>
        <sz val="16"/>
        <rFont val="仿宋_GB2312"/>
        <charset val="134"/>
      </rPr>
      <t>各县市区、各市直部门应在12月20日前，按绩效考评要求报送年度绩效总结与佐证材料；</t>
    </r>
    <r>
      <rPr>
        <sz val="16"/>
        <color indexed="8"/>
        <rFont val="仿宋_GB2312"/>
        <charset val="134"/>
      </rPr>
      <t>财政部门</t>
    </r>
    <r>
      <rPr>
        <sz val="16"/>
        <rFont val="仿宋_GB2312"/>
        <charset val="134"/>
      </rPr>
      <t>分别对预算单位、县市区财政部门及绩效评价第三方等实施年度考核通报。</t>
    </r>
  </si>
  <si>
    <t>6.落实财政审计协同联动机制（全年）</t>
  </si>
  <si>
    <t>2021年绩效管理工作切实以“财审联动”为突破口，结合年度审计计划，扩面选项开展绩效评价，并针对绩效评价中发现的问题，财审协同交流成果互用，实现数据和信息共享。</t>
  </si>
  <si>
    <t>三、工作要求</t>
  </si>
  <si>
    <r>
      <rPr>
        <b/>
        <sz val="16"/>
        <rFont val="楷体_GB2312"/>
        <charset val="134"/>
      </rPr>
      <t>1.持续推进。</t>
    </r>
    <r>
      <rPr>
        <sz val="16"/>
        <rFont val="仿宋_GB2312"/>
        <charset val="134"/>
      </rPr>
      <t>根据省市预算绩效管理总体目标，2019</t>
    </r>
    <r>
      <rPr>
        <b/>
        <sz val="16"/>
        <rFont val="仿宋_GB2312"/>
        <charset val="134"/>
      </rPr>
      <t>-</t>
    </r>
    <r>
      <rPr>
        <sz val="16"/>
        <rFont val="仿宋_GB2312"/>
        <charset val="134"/>
      </rPr>
      <t>2021年预算绩效管理工作重在扩面提质。我市全面开展2021年预算单位绩效监控与绩效自评等系列常态化工作，将延续按照2019-2020年度下发的通知及明确的规定要求，对点对标执行，2021年不再另行下文。</t>
    </r>
  </si>
  <si>
    <r>
      <rPr>
        <b/>
        <sz val="16"/>
        <rFont val="楷体_GB2312"/>
        <charset val="134"/>
      </rPr>
      <t>2.责任担当。</t>
    </r>
    <r>
      <rPr>
        <sz val="16"/>
        <rFont val="仿宋_GB2312"/>
        <charset val="134"/>
      </rPr>
      <t>各预算单位、县市区财政局应根据《办法》制定相应的工作方案（含财审联动方案），进一步提高对全面实施预算绩效管理的重要性认识，切实担负全面绩效管理组织责任，发挥绩效管理主体作用；</t>
    </r>
    <r>
      <rPr>
        <sz val="16"/>
        <rFont val="仿宋_GB2312"/>
        <charset val="134"/>
      </rPr>
      <t>加强在人员、机构和经费方面的基础保障，确保全面预算绩效管理改革有序推进。</t>
    </r>
  </si>
</sst>
</file>

<file path=xl/styles.xml><?xml version="1.0" encoding="utf-8"?>
<styleSheet xmlns="http://schemas.openxmlformats.org/spreadsheetml/2006/main">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_ "/>
    <numFmt numFmtId="179" formatCode="0.00_);[Red]\(0.00\)"/>
    <numFmt numFmtId="180" formatCode="#,##0_ "/>
    <numFmt numFmtId="181" formatCode="#,##0.00_ ;\-#,##0.00;;"/>
    <numFmt numFmtId="182" formatCode="#,##0.00_);[Red]\(#,##0.00\)"/>
    <numFmt numFmtId="183" formatCode="#,##0_);[Red]\(#,##0\)"/>
    <numFmt numFmtId="184" formatCode="0.00_ "/>
    <numFmt numFmtId="185" formatCode="0.0_);[Red]\(0.0\)"/>
    <numFmt numFmtId="186" formatCode="0_);[Red]\(0\)"/>
    <numFmt numFmtId="187" formatCode="#,##0.00_ "/>
  </numFmts>
  <fonts count="72">
    <font>
      <sz val="12"/>
      <name val="宋体"/>
      <charset val="134"/>
    </font>
    <font>
      <sz val="22"/>
      <name val="方正小标宋简体"/>
      <charset val="134"/>
    </font>
    <font>
      <sz val="16"/>
      <name val="仿宋_GB2312"/>
      <charset val="134"/>
    </font>
    <font>
      <sz val="16"/>
      <name val="黑体"/>
      <charset val="134"/>
    </font>
    <font>
      <b/>
      <sz val="16"/>
      <name val="楷体_GB2312"/>
      <charset val="134"/>
    </font>
    <font>
      <b/>
      <sz val="16"/>
      <name val="仿宋_GB2312"/>
      <charset val="134"/>
    </font>
    <font>
      <sz val="20"/>
      <name val="黑体"/>
      <charset val="134"/>
    </font>
    <font>
      <b/>
      <sz val="12"/>
      <name val="宋体"/>
      <charset val="134"/>
    </font>
    <font>
      <sz val="11"/>
      <color indexed="8"/>
      <name val="Times New Roman"/>
      <charset val="0"/>
    </font>
    <font>
      <sz val="11"/>
      <color indexed="8"/>
      <name val="宋体"/>
      <charset val="134"/>
    </font>
    <font>
      <sz val="20"/>
      <name val="方正小标宋简体"/>
      <charset val="134"/>
    </font>
    <font>
      <sz val="11"/>
      <name val="宋体"/>
      <charset val="134"/>
    </font>
    <font>
      <sz val="10"/>
      <color indexed="8"/>
      <name val="宋体"/>
      <charset val="134"/>
    </font>
    <font>
      <sz val="20"/>
      <color indexed="8"/>
      <name val="方正小标宋简体"/>
      <charset val="134"/>
    </font>
    <font>
      <sz val="13"/>
      <color indexed="8"/>
      <name val="宋体"/>
      <charset val="134"/>
    </font>
    <font>
      <sz val="13"/>
      <name val="宋体"/>
      <charset val="134"/>
    </font>
    <font>
      <sz val="10"/>
      <color indexed="8"/>
      <name val="Times New Roman"/>
      <charset val="0"/>
    </font>
    <font>
      <sz val="13"/>
      <color indexed="8"/>
      <name val="Times New Roman"/>
      <charset val="0"/>
    </font>
    <font>
      <sz val="13"/>
      <name val="Times New Roman"/>
      <charset val="0"/>
    </font>
    <font>
      <sz val="10"/>
      <name val="宋体"/>
      <charset val="134"/>
    </font>
    <font>
      <sz val="24"/>
      <color indexed="8"/>
      <name val="方正小标宋简体"/>
      <charset val="134"/>
    </font>
    <font>
      <sz val="24"/>
      <name val="方正小标宋简体"/>
      <charset val="134"/>
    </font>
    <font>
      <sz val="12"/>
      <color indexed="8"/>
      <name val="宋体"/>
      <charset val="134"/>
    </font>
    <font>
      <sz val="12"/>
      <color indexed="8"/>
      <name val="Arial Narrow"/>
      <charset val="0"/>
    </font>
    <font>
      <sz val="14"/>
      <name val="宋体"/>
      <charset val="134"/>
    </font>
    <font>
      <sz val="9"/>
      <name val="宋体"/>
      <charset val="134"/>
    </font>
    <font>
      <b/>
      <sz val="13"/>
      <color indexed="8"/>
      <name val="宋体"/>
      <charset val="134"/>
    </font>
    <font>
      <sz val="12"/>
      <name val="黑体"/>
      <charset val="134"/>
    </font>
    <font>
      <i/>
      <sz val="12"/>
      <name val="宋体"/>
      <charset val="134"/>
    </font>
    <font>
      <b/>
      <sz val="11"/>
      <name val="宋体"/>
      <charset val="134"/>
    </font>
    <font>
      <b/>
      <sz val="20"/>
      <name val="黑体"/>
      <charset val="134"/>
    </font>
    <font>
      <b/>
      <sz val="14"/>
      <name val="宋体"/>
      <charset val="134"/>
    </font>
    <font>
      <sz val="12"/>
      <name val="Times New Roman"/>
      <charset val="0"/>
    </font>
    <font>
      <sz val="10"/>
      <name val="Times New Roman"/>
      <charset val="0"/>
    </font>
    <font>
      <b/>
      <sz val="10"/>
      <name val="宋体"/>
      <charset val="134"/>
    </font>
    <font>
      <sz val="22"/>
      <color indexed="8"/>
      <name val="黑体"/>
      <charset val="134"/>
    </font>
    <font>
      <sz val="14"/>
      <color indexed="8"/>
      <name val="宋体"/>
      <charset val="134"/>
    </font>
    <font>
      <b/>
      <sz val="16"/>
      <name val="黑体"/>
      <charset val="134"/>
    </font>
    <font>
      <b/>
      <sz val="12"/>
      <name val="Times New Roman"/>
      <charset val="0"/>
    </font>
    <font>
      <b/>
      <sz val="18"/>
      <name val="宋体"/>
      <charset val="134"/>
    </font>
    <font>
      <sz val="18"/>
      <name val="黑体"/>
      <charset val="134"/>
    </font>
    <font>
      <sz val="11"/>
      <color indexed="10"/>
      <name val="宋体"/>
      <charset val="134"/>
    </font>
    <font>
      <sz val="12"/>
      <name val="方正书宋简体"/>
      <charset val="134"/>
    </font>
    <font>
      <b/>
      <sz val="12"/>
      <name val="方正书宋简体"/>
      <charset val="134"/>
    </font>
    <font>
      <sz val="12"/>
      <color indexed="10"/>
      <name val="宋体"/>
      <charset val="134"/>
    </font>
    <font>
      <sz val="12"/>
      <color indexed="10"/>
      <name val="Times New Roman"/>
      <charset val="0"/>
    </font>
    <font>
      <b/>
      <sz val="12"/>
      <name val="黑体"/>
      <charset val="134"/>
    </font>
    <font>
      <b/>
      <sz val="12"/>
      <color indexed="10"/>
      <name val="宋体"/>
      <charset val="134"/>
    </font>
    <font>
      <sz val="11"/>
      <color indexed="62"/>
      <name val="宋体"/>
      <charset val="134"/>
    </font>
    <font>
      <sz val="11"/>
      <color indexed="20"/>
      <name val="宋体"/>
      <charset val="134"/>
    </font>
    <font>
      <sz val="11"/>
      <color indexed="9"/>
      <name val="宋体"/>
      <charset val="134"/>
    </font>
    <font>
      <u/>
      <sz val="12"/>
      <color indexed="12"/>
      <name val="宋体"/>
      <charset val="134"/>
    </font>
    <font>
      <sz val="11"/>
      <color indexed="16"/>
      <name val="宋体"/>
      <charset val="134"/>
    </font>
    <font>
      <u/>
      <sz val="12"/>
      <color indexed="36"/>
      <name val="宋体"/>
      <charset val="134"/>
    </font>
    <font>
      <b/>
      <sz val="11"/>
      <color indexed="56"/>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0"/>
      <name val="Arial"/>
      <charset val="0"/>
    </font>
    <font>
      <sz val="16"/>
      <color indexed="8"/>
      <name val="仿宋_GB2312"/>
      <charset val="134"/>
    </font>
    <font>
      <b/>
      <sz val="9"/>
      <name val="宋体"/>
      <charset val="134"/>
    </font>
    <font>
      <b/>
      <sz val="9"/>
      <name val="Tahoma"/>
      <charset val="134"/>
    </font>
    <font>
      <sz val="9"/>
      <name val="Tahoma"/>
      <charset val="134"/>
    </font>
    <font>
      <sz val="9"/>
      <name val="宋体"/>
      <charset val="134"/>
    </font>
  </fonts>
  <fills count="2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6"/>
        <bgColor indexed="64"/>
      </patternFill>
    </fill>
    <fill>
      <patternFill patternType="solid">
        <fgColor indexed="51"/>
        <bgColor indexed="64"/>
      </patternFill>
    </fill>
    <fill>
      <patternFill patternType="solid">
        <fgColor indexed="57"/>
        <bgColor indexed="64"/>
      </patternFill>
    </fill>
    <fill>
      <patternFill patternType="solid">
        <fgColor indexed="27"/>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2"/>
        <bgColor indexed="64"/>
      </patternFill>
    </fill>
    <fill>
      <patternFill patternType="solid">
        <fgColor indexed="61"/>
        <bgColor indexed="64"/>
      </patternFill>
    </fill>
  </fills>
  <borders count="31">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auto="1"/>
      </top>
      <bottom style="thin">
        <color indexed="8"/>
      </bottom>
      <diagonal/>
    </border>
    <border>
      <left style="thin">
        <color indexed="8"/>
      </left>
      <right style="thin">
        <color indexed="8"/>
      </right>
      <top style="thin">
        <color indexed="8"/>
      </top>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81">
    <xf numFmtId="0" fontId="0" fillId="0" borderId="0"/>
    <xf numFmtId="42" fontId="0" fillId="0" borderId="0" applyFont="0" applyFill="0" applyBorder="0" applyAlignment="0" applyProtection="0"/>
    <xf numFmtId="0" fontId="9" fillId="9" borderId="0" applyNumberFormat="0" applyBorder="0" applyAlignment="0" applyProtection="0">
      <alignment vertical="center"/>
    </xf>
    <xf numFmtId="0" fontId="48" fillId="10" borderId="22"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9" fillId="11" borderId="0" applyNumberFormat="0" applyBorder="0" applyAlignment="0" applyProtection="0">
      <alignment vertical="center"/>
    </xf>
    <xf numFmtId="0" fontId="49" fillId="12" borderId="0" applyNumberFormat="0" applyBorder="0" applyAlignment="0" applyProtection="0">
      <alignment vertical="center"/>
    </xf>
    <xf numFmtId="43" fontId="0" fillId="0" borderId="0" applyFont="0" applyFill="0" applyBorder="0" applyAlignment="0" applyProtection="0"/>
    <xf numFmtId="0" fontId="50" fillId="11" borderId="0" applyNumberFormat="0" applyBorder="0" applyAlignment="0" applyProtection="0">
      <alignment vertical="center"/>
    </xf>
    <xf numFmtId="0" fontId="51" fillId="0" borderId="0" applyNumberFormat="0" applyFill="0" applyBorder="0" applyAlignment="0" applyProtection="0">
      <alignment vertical="top"/>
      <protection locked="0"/>
    </xf>
    <xf numFmtId="0" fontId="52" fillId="12" borderId="0" applyNumberFormat="0" applyBorder="0" applyAlignment="0" applyProtection="0">
      <alignment vertical="center"/>
    </xf>
    <xf numFmtId="9" fontId="0" fillId="0" borderId="0" applyFont="0" applyFill="0" applyBorder="0" applyAlignment="0" applyProtection="0"/>
    <xf numFmtId="0" fontId="53"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0" fillId="4" borderId="23" applyNumberFormat="0" applyFont="0" applyAlignment="0" applyProtection="0">
      <alignment vertical="center"/>
    </xf>
    <xf numFmtId="0" fontId="50" fillId="13" borderId="0" applyNumberFormat="0" applyBorder="0" applyAlignment="0" applyProtection="0">
      <alignment vertical="center"/>
    </xf>
    <xf numFmtId="0" fontId="5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24" applyNumberFormat="0" applyFill="0" applyAlignment="0" applyProtection="0">
      <alignment vertical="center"/>
    </xf>
    <xf numFmtId="0" fontId="58" fillId="0" borderId="25" applyNumberFormat="0" applyFill="0" applyAlignment="0" applyProtection="0">
      <alignment vertical="center"/>
    </xf>
    <xf numFmtId="0" fontId="50" fillId="14" borderId="0" applyNumberFormat="0" applyBorder="0" applyAlignment="0" applyProtection="0">
      <alignment vertical="center"/>
    </xf>
    <xf numFmtId="0" fontId="54" fillId="0" borderId="26" applyNumberFormat="0" applyFill="0" applyAlignment="0" applyProtection="0">
      <alignment vertical="center"/>
    </xf>
    <xf numFmtId="0" fontId="50" fillId="15" borderId="0" applyNumberFormat="0" applyBorder="0" applyAlignment="0" applyProtection="0">
      <alignment vertical="center"/>
    </xf>
    <xf numFmtId="0" fontId="59" fillId="8" borderId="27" applyNumberFormat="0" applyAlignment="0" applyProtection="0">
      <alignment vertical="center"/>
    </xf>
    <xf numFmtId="0" fontId="60" fillId="8" borderId="22" applyNumberFormat="0" applyAlignment="0" applyProtection="0">
      <alignment vertical="center"/>
    </xf>
    <xf numFmtId="0" fontId="61" fillId="16" borderId="28" applyNumberFormat="0" applyAlignment="0" applyProtection="0">
      <alignment vertical="center"/>
    </xf>
    <xf numFmtId="0" fontId="9" fillId="10" borderId="0" applyNumberFormat="0" applyBorder="0" applyAlignment="0" applyProtection="0">
      <alignment vertical="center"/>
    </xf>
    <xf numFmtId="0" fontId="50" fillId="17" borderId="0" applyNumberFormat="0" applyBorder="0" applyAlignment="0" applyProtection="0">
      <alignment vertical="center"/>
    </xf>
    <xf numFmtId="0" fontId="62" fillId="0" borderId="29" applyNumberFormat="0" applyFill="0" applyAlignment="0" applyProtection="0">
      <alignment vertical="center"/>
    </xf>
    <xf numFmtId="0" fontId="63" fillId="0" borderId="30" applyNumberFormat="0" applyFill="0" applyAlignment="0" applyProtection="0">
      <alignment vertical="center"/>
    </xf>
    <xf numFmtId="0" fontId="64" fillId="9" borderId="0" applyNumberFormat="0" applyBorder="0" applyAlignment="0" applyProtection="0">
      <alignment vertical="center"/>
    </xf>
    <xf numFmtId="0" fontId="65" fillId="18" borderId="0" applyNumberFormat="0" applyBorder="0" applyAlignment="0" applyProtection="0">
      <alignment vertical="center"/>
    </xf>
    <xf numFmtId="0" fontId="9" fillId="7" borderId="0" applyNumberFormat="0" applyBorder="0" applyAlignment="0" applyProtection="0">
      <alignment vertical="center"/>
    </xf>
    <xf numFmtId="0" fontId="52" fillId="12" borderId="0" applyNumberFormat="0" applyBorder="0" applyAlignment="0" applyProtection="0">
      <alignment vertical="center"/>
    </xf>
    <xf numFmtId="0" fontId="50"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50" fillId="6" borderId="0" applyNumberFormat="0" applyBorder="0" applyAlignment="0" applyProtection="0">
      <alignment vertical="center"/>
    </xf>
    <xf numFmtId="0" fontId="50" fillId="15"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0" fillId="23" borderId="0" applyNumberFormat="0" applyBorder="0" applyAlignment="0" applyProtection="0">
      <alignment vertical="center"/>
    </xf>
    <xf numFmtId="0" fontId="0" fillId="0" borderId="0">
      <alignment vertical="center"/>
    </xf>
    <xf numFmtId="0" fontId="9" fillId="21"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25" fillId="0" borderId="0"/>
    <xf numFmtId="0" fontId="9" fillId="5" borderId="0" applyNumberFormat="0" applyBorder="0" applyAlignment="0" applyProtection="0">
      <alignment vertical="center"/>
    </xf>
    <xf numFmtId="0" fontId="52" fillId="12" borderId="0" applyNumberFormat="0" applyBorder="0" applyAlignment="0" applyProtection="0">
      <alignment vertical="center"/>
    </xf>
    <xf numFmtId="0" fontId="50" fillId="25" borderId="0" applyNumberFormat="0" applyBorder="0" applyAlignment="0" applyProtection="0">
      <alignment vertical="center"/>
    </xf>
    <xf numFmtId="0" fontId="52" fillId="26" borderId="0" applyNumberFormat="0" applyBorder="0" applyAlignment="0" applyProtection="0">
      <alignment vertical="center"/>
    </xf>
    <xf numFmtId="0" fontId="52" fillId="12" borderId="0" applyNumberFormat="0" applyBorder="0" applyAlignment="0" applyProtection="0">
      <alignment vertical="center"/>
    </xf>
    <xf numFmtId="0" fontId="52" fillId="12" borderId="0" applyNumberFormat="0" applyBorder="0" applyAlignment="0" applyProtection="0">
      <alignment vertical="center"/>
    </xf>
    <xf numFmtId="0" fontId="52" fillId="12" borderId="0" applyNumberFormat="0" applyBorder="0" applyAlignment="0" applyProtection="0">
      <alignment vertical="center"/>
    </xf>
    <xf numFmtId="0" fontId="52" fillId="12"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66" fillId="0" borderId="0"/>
    <xf numFmtId="0" fontId="25" fillId="0" borderId="0">
      <alignment vertical="center"/>
    </xf>
    <xf numFmtId="0" fontId="19" fillId="0" borderId="0"/>
    <xf numFmtId="0" fontId="0" fillId="0" borderId="0"/>
    <xf numFmtId="0" fontId="32" fillId="0" borderId="0"/>
    <xf numFmtId="0" fontId="66" fillId="0" borderId="0"/>
    <xf numFmtId="176" fontId="0" fillId="0" borderId="0" applyFont="0" applyFill="0" applyBorder="0" applyAlignment="0" applyProtection="0"/>
    <xf numFmtId="177" fontId="0" fillId="0" borderId="0" applyFont="0" applyFill="0" applyBorder="0" applyAlignment="0" applyProtection="0"/>
    <xf numFmtId="0" fontId="0" fillId="0" borderId="0"/>
    <xf numFmtId="0" fontId="0" fillId="0" borderId="0">
      <alignment vertical="center"/>
    </xf>
  </cellStyleXfs>
  <cellXfs count="327">
    <xf numFmtId="0" fontId="0" fillId="0" borderId="0" xfId="0"/>
    <xf numFmtId="0" fontId="0" fillId="0" borderId="0" xfId="0" applyAlignment="1">
      <alignment horizontal="right" vertical="center" wrapText="1"/>
    </xf>
    <xf numFmtId="0" fontId="1" fillId="0" borderId="0" xfId="0" applyFont="1" applyAlignment="1">
      <alignment horizontal="center" vertical="center"/>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0" fillId="0" borderId="0" xfId="0" applyFont="1"/>
    <xf numFmtId="0" fontId="0" fillId="0" borderId="0" xfId="0" applyFont="1" applyAlignment="1">
      <alignment horizontal="right"/>
    </xf>
    <xf numFmtId="0" fontId="6" fillId="0" borderId="0"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righ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178" fontId="0" fillId="0" borderId="6" xfId="0" applyNumberFormat="1" applyFont="1" applyBorder="1" applyAlignment="1">
      <alignment horizontal="center" vertical="center"/>
    </xf>
    <xf numFmtId="0" fontId="0" fillId="0" borderId="0" xfId="0" applyFont="1" applyAlignment="1">
      <alignment horizontal="center"/>
    </xf>
    <xf numFmtId="0" fontId="0" fillId="0" borderId="0" xfId="0" applyFont="1" applyFill="1" applyBorder="1" applyAlignment="1">
      <alignment vertical="center"/>
    </xf>
    <xf numFmtId="0" fontId="8" fillId="0" borderId="0" xfId="0" applyFont="1"/>
    <xf numFmtId="0" fontId="9" fillId="0" borderId="0" xfId="0" applyFont="1" applyFill="1" applyBorder="1" applyAlignment="1">
      <alignment vertical="center"/>
    </xf>
    <xf numFmtId="0" fontId="9" fillId="0" borderId="0" xfId="0" applyFont="1" applyFill="1" applyAlignment="1">
      <alignment horizontal="right" vertical="center"/>
    </xf>
    <xf numFmtId="0" fontId="10"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xf>
    <xf numFmtId="179" fontId="11" fillId="0" borderId="6" xfId="0" applyNumberFormat="1" applyFont="1" applyFill="1" applyBorder="1" applyAlignment="1">
      <alignment horizontal="right" vertical="center" wrapText="1"/>
    </xf>
    <xf numFmtId="0" fontId="12" fillId="0" borderId="0" xfId="0" applyFont="1" applyAlignment="1">
      <alignment horizontal="left" vertical="center" wrapText="1"/>
    </xf>
    <xf numFmtId="0" fontId="11" fillId="0" borderId="0" xfId="0" applyFont="1" applyFill="1" applyBorder="1" applyAlignment="1">
      <alignment horizontal="right" vertical="center"/>
    </xf>
    <xf numFmtId="0" fontId="9" fillId="0" borderId="0" xfId="0" applyFont="1" applyAlignment="1">
      <alignment horizontal="right" vertical="center" wrapText="1"/>
    </xf>
    <xf numFmtId="0" fontId="13" fillId="0" borderId="0" xfId="0" applyFont="1" applyAlignment="1">
      <alignment horizontal="center" vertical="center"/>
    </xf>
    <xf numFmtId="0" fontId="14" fillId="0" borderId="0" xfId="0" applyFont="1"/>
    <xf numFmtId="0" fontId="14" fillId="0" borderId="0" xfId="0" applyFont="1" applyAlignment="1">
      <alignment horizontal="right" vertical="center"/>
    </xf>
    <xf numFmtId="0" fontId="15" fillId="0" borderId="6" xfId="0" applyFont="1" applyBorder="1" applyAlignment="1">
      <alignment horizontal="center" vertical="center"/>
    </xf>
    <xf numFmtId="179" fontId="15" fillId="0" borderId="6" xfId="0" applyNumberFormat="1" applyFont="1" applyFill="1" applyBorder="1" applyAlignment="1">
      <alignment horizontal="center" vertical="center" wrapText="1"/>
    </xf>
    <xf numFmtId="179" fontId="15" fillId="0" borderId="5" xfId="0" applyNumberFormat="1" applyFont="1" applyFill="1" applyBorder="1" applyAlignment="1">
      <alignment horizontal="center" vertical="center" wrapText="1"/>
    </xf>
    <xf numFmtId="0" fontId="12" fillId="0" borderId="8" xfId="0" applyFont="1" applyBorder="1" applyAlignment="1">
      <alignment horizontal="left" vertical="center" wrapText="1"/>
    </xf>
    <xf numFmtId="0" fontId="16" fillId="0" borderId="8" xfId="0" applyFont="1" applyBorder="1" applyAlignment="1">
      <alignment horizontal="left" vertical="center"/>
    </xf>
    <xf numFmtId="0" fontId="9" fillId="0" borderId="0" xfId="0" applyFont="1" applyAlignment="1">
      <alignment horizontal="right"/>
    </xf>
    <xf numFmtId="0" fontId="17" fillId="0" borderId="0" xfId="0" applyFont="1"/>
    <xf numFmtId="179" fontId="18" fillId="0" borderId="6" xfId="0" applyNumberFormat="1" applyFont="1" applyFill="1" applyBorder="1" applyAlignment="1">
      <alignment horizontal="center" vertical="center" wrapText="1"/>
    </xf>
    <xf numFmtId="0" fontId="19" fillId="0" borderId="0" xfId="0" applyFont="1" applyFill="1" applyAlignment="1"/>
    <xf numFmtId="0" fontId="19" fillId="0" borderId="0" xfId="73" applyFill="1"/>
    <xf numFmtId="0" fontId="9" fillId="0" borderId="0" xfId="73" applyNumberFormat="1" applyFont="1" applyFill="1" applyAlignment="1" applyProtection="1">
      <alignment horizontal="right" vertical="center"/>
    </xf>
    <xf numFmtId="0" fontId="20" fillId="0" borderId="0" xfId="73" applyNumberFormat="1" applyFont="1" applyFill="1" applyBorder="1" applyAlignment="1" applyProtection="1">
      <alignment horizontal="center" vertical="center"/>
    </xf>
    <xf numFmtId="0" fontId="21" fillId="0" borderId="0" xfId="73" applyNumberFormat="1" applyFont="1" applyFill="1" applyBorder="1" applyAlignment="1" applyProtection="1"/>
    <xf numFmtId="0" fontId="22" fillId="0" borderId="9" xfId="73" applyNumberFormat="1" applyFont="1" applyFill="1" applyBorder="1" applyAlignment="1" applyProtection="1">
      <alignment vertical="center"/>
    </xf>
    <xf numFmtId="0" fontId="23" fillId="0" borderId="9" xfId="73" applyNumberFormat="1" applyFont="1" applyFill="1" applyBorder="1" applyAlignment="1" applyProtection="1">
      <alignment vertical="center"/>
    </xf>
    <xf numFmtId="0" fontId="23" fillId="0" borderId="1" xfId="73" applyNumberFormat="1" applyFont="1" applyFill="1" applyBorder="1" applyAlignment="1" applyProtection="1">
      <alignment vertical="center"/>
    </xf>
    <xf numFmtId="0" fontId="19" fillId="0" borderId="1" xfId="73" applyNumberFormat="1" applyFont="1" applyFill="1" applyBorder="1" applyAlignment="1" applyProtection="1"/>
    <xf numFmtId="0" fontId="22" fillId="0" borderId="10" xfId="73" applyNumberFormat="1" applyFont="1" applyFill="1" applyBorder="1" applyAlignment="1" applyProtection="1">
      <alignment horizontal="center" vertical="center"/>
    </xf>
    <xf numFmtId="0" fontId="22" fillId="0" borderId="11" xfId="73" applyNumberFormat="1" applyFont="1" applyFill="1" applyBorder="1" applyAlignment="1" applyProtection="1">
      <alignment horizontal="center" vertical="center" wrapText="1"/>
    </xf>
    <xf numFmtId="0" fontId="22" fillId="0" borderId="6" xfId="73" applyNumberFormat="1" applyFont="1" applyFill="1" applyBorder="1" applyAlignment="1" applyProtection="1">
      <alignment horizontal="center" vertical="center" wrapText="1"/>
    </xf>
    <xf numFmtId="0" fontId="22" fillId="0" borderId="12" xfId="73" applyNumberFormat="1" applyFont="1" applyFill="1" applyBorder="1" applyAlignment="1" applyProtection="1">
      <alignment horizontal="center" vertical="center" wrapText="1"/>
    </xf>
    <xf numFmtId="0" fontId="22" fillId="0" borderId="10" xfId="73" applyNumberFormat="1" applyFont="1" applyFill="1" applyBorder="1" applyAlignment="1" applyProtection="1">
      <alignment horizontal="center" vertical="center" wrapText="1"/>
    </xf>
    <xf numFmtId="0" fontId="22" fillId="0" borderId="10" xfId="0" applyNumberFormat="1" applyFont="1" applyFill="1" applyBorder="1" applyAlignment="1" applyProtection="1">
      <alignment vertical="center"/>
    </xf>
    <xf numFmtId="180" fontId="22" fillId="0" borderId="10" xfId="0" applyNumberFormat="1" applyFont="1" applyFill="1" applyBorder="1" applyAlignment="1" applyProtection="1">
      <alignment horizontal="right" vertical="center"/>
    </xf>
    <xf numFmtId="181" fontId="22" fillId="0" borderId="10" xfId="0" applyNumberFormat="1" applyFont="1" applyFill="1" applyBorder="1" applyAlignment="1" applyProtection="1">
      <alignment horizontal="right" vertical="center"/>
    </xf>
    <xf numFmtId="0" fontId="22" fillId="0" borderId="10" xfId="0" applyNumberFormat="1" applyFont="1" applyFill="1" applyBorder="1" applyAlignment="1" applyProtection="1">
      <alignment horizontal="left" vertical="center"/>
    </xf>
    <xf numFmtId="0" fontId="22" fillId="0" borderId="13" xfId="0" applyNumberFormat="1" applyFont="1" applyFill="1" applyBorder="1" applyAlignment="1" applyProtection="1">
      <alignment horizontal="left" vertical="center"/>
    </xf>
    <xf numFmtId="0" fontId="24" fillId="0" borderId="0" xfId="73" applyFont="1" applyFill="1" applyAlignment="1">
      <alignment horizontal="right"/>
    </xf>
    <xf numFmtId="0" fontId="22" fillId="0" borderId="9" xfId="73" applyNumberFormat="1" applyFont="1" applyFill="1" applyBorder="1" applyAlignment="1" applyProtection="1">
      <alignment horizontal="right" vertical="center"/>
    </xf>
    <xf numFmtId="180" fontId="22" fillId="0" borderId="11" xfId="0" applyNumberFormat="1" applyFont="1" applyFill="1" applyBorder="1" applyAlignment="1" applyProtection="1">
      <alignment horizontal="right" vertical="center"/>
    </xf>
    <xf numFmtId="0" fontId="22" fillId="0" borderId="13" xfId="73" applyNumberFormat="1" applyFont="1" applyFill="1" applyBorder="1" applyAlignment="1" applyProtection="1">
      <alignment horizontal="left" vertical="center"/>
    </xf>
    <xf numFmtId="178" fontId="22" fillId="0" borderId="10" xfId="73" applyNumberFormat="1" applyFont="1" applyFill="1" applyBorder="1" applyAlignment="1" applyProtection="1">
      <alignment horizontal="right" vertical="center"/>
    </xf>
    <xf numFmtId="178" fontId="22" fillId="0" borderId="14" xfId="73" applyNumberFormat="1" applyFont="1" applyFill="1" applyBorder="1" applyAlignment="1" applyProtection="1">
      <alignment horizontal="right" vertical="center"/>
    </xf>
    <xf numFmtId="0" fontId="22" fillId="0" borderId="10" xfId="73" applyNumberFormat="1" applyFont="1" applyFill="1" applyBorder="1" applyAlignment="1" applyProtection="1">
      <alignment horizontal="left" vertical="center"/>
    </xf>
    <xf numFmtId="0" fontId="22" fillId="0" borderId="10" xfId="73" applyNumberFormat="1" applyFont="1" applyFill="1" applyBorder="1" applyAlignment="1" applyProtection="1">
      <alignment vertical="center"/>
    </xf>
    <xf numFmtId="178" fontId="22" fillId="0" borderId="10" xfId="73" applyNumberFormat="1" applyFont="1" applyFill="1" applyBorder="1" applyAlignment="1" applyProtection="1">
      <alignment horizontal="center" vertical="center"/>
    </xf>
    <xf numFmtId="178" fontId="22" fillId="0" borderId="10" xfId="0" applyNumberFormat="1" applyFont="1" applyFill="1" applyBorder="1" applyAlignment="1" applyProtection="1">
      <alignment horizontal="right" vertical="center"/>
    </xf>
    <xf numFmtId="178" fontId="22" fillId="0" borderId="11" xfId="73" applyNumberFormat="1" applyFont="1" applyFill="1" applyBorder="1" applyAlignment="1" applyProtection="1">
      <alignment horizontal="right" vertical="center"/>
    </xf>
    <xf numFmtId="0" fontId="22" fillId="0" borderId="0" xfId="73" applyNumberFormat="1" applyFont="1" applyFill="1" applyBorder="1" applyAlignment="1" applyProtection="1">
      <alignment vertical="center"/>
    </xf>
    <xf numFmtId="0" fontId="23" fillId="0" borderId="0" xfId="73" applyNumberFormat="1" applyFont="1" applyFill="1" applyBorder="1" applyAlignment="1" applyProtection="1">
      <alignment vertical="center"/>
    </xf>
    <xf numFmtId="0" fontId="19" fillId="0" borderId="0" xfId="73" applyNumberFormat="1" applyFont="1" applyFill="1" applyBorder="1" applyAlignment="1" applyProtection="1"/>
    <xf numFmtId="0" fontId="22" fillId="0" borderId="6" xfId="73" applyNumberFormat="1" applyFont="1" applyFill="1" applyBorder="1" applyAlignment="1" applyProtection="1">
      <alignment horizontal="center" vertical="center"/>
    </xf>
    <xf numFmtId="0" fontId="22" fillId="0" borderId="6" xfId="73" applyNumberFormat="1" applyFont="1" applyFill="1" applyBorder="1" applyAlignment="1" applyProtection="1">
      <alignment horizontal="left" vertical="center"/>
    </xf>
    <xf numFmtId="178" fontId="22" fillId="0" borderId="6" xfId="73" applyNumberFormat="1" applyFont="1" applyFill="1" applyBorder="1" applyAlignment="1" applyProtection="1">
      <alignment horizontal="right" vertical="center"/>
    </xf>
    <xf numFmtId="0" fontId="22" fillId="0" borderId="6" xfId="73" applyNumberFormat="1" applyFont="1" applyFill="1" applyBorder="1" applyAlignment="1" applyProtection="1">
      <alignment vertical="center"/>
    </xf>
    <xf numFmtId="178" fontId="22" fillId="0" borderId="6" xfId="73" applyNumberFormat="1" applyFont="1" applyFill="1" applyBorder="1" applyAlignment="1" applyProtection="1">
      <alignment horizontal="center" vertical="center"/>
    </xf>
    <xf numFmtId="0" fontId="22" fillId="0" borderId="6" xfId="0" applyNumberFormat="1" applyFont="1" applyFill="1" applyBorder="1" applyAlignment="1" applyProtection="1">
      <alignment vertical="center"/>
    </xf>
    <xf numFmtId="178" fontId="22" fillId="0" borderId="6" xfId="0" applyNumberFormat="1" applyFont="1" applyFill="1" applyBorder="1" applyAlignment="1" applyProtection="1">
      <alignment horizontal="right" vertical="center"/>
    </xf>
    <xf numFmtId="0" fontId="22" fillId="0" borderId="0" xfId="73" applyNumberFormat="1" applyFont="1" applyFill="1" applyBorder="1" applyAlignment="1" applyProtection="1">
      <alignment horizontal="right" vertical="center"/>
    </xf>
    <xf numFmtId="0" fontId="0" fillId="0" borderId="0" xfId="0" applyBorder="1"/>
    <xf numFmtId="0" fontId="25" fillId="0" borderId="0" xfId="0" applyFont="1" applyFill="1" applyAlignment="1">
      <alignment vertical="center"/>
    </xf>
    <xf numFmtId="0" fontId="11" fillId="0" borderId="0" xfId="0" applyFont="1" applyFill="1" applyAlignment="1">
      <alignment horizontal="right" vertical="center"/>
    </xf>
    <xf numFmtId="0" fontId="13" fillId="0" borderId="0" xfId="0" applyFont="1" applyFill="1" applyAlignment="1">
      <alignment horizontal="center" vertical="center" wrapText="1"/>
    </xf>
    <xf numFmtId="0" fontId="14" fillId="0" borderId="0" xfId="0" applyFont="1" applyFill="1" applyAlignment="1">
      <alignment vertical="center" wrapText="1"/>
    </xf>
    <xf numFmtId="0" fontId="14" fillId="0" borderId="9" xfId="0" applyFont="1" applyFill="1" applyBorder="1" applyAlignment="1">
      <alignment horizontal="right" vertical="center" wrapText="1"/>
    </xf>
    <xf numFmtId="0" fontId="26" fillId="0" borderId="15"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25" fillId="2" borderId="0" xfId="0" applyFont="1" applyFill="1" applyAlignment="1">
      <alignment vertical="center"/>
    </xf>
    <xf numFmtId="3" fontId="11" fillId="0" borderId="0" xfId="70" applyNumberFormat="1" applyFont="1" applyFill="1" applyBorder="1" applyAlignment="1" applyProtection="1">
      <alignment vertical="center"/>
    </xf>
    <xf numFmtId="0" fontId="14" fillId="0" borderId="0" xfId="0" applyFont="1" applyFill="1" applyBorder="1" applyAlignment="1">
      <alignment horizontal="center" vertical="center" wrapText="1"/>
    </xf>
    <xf numFmtId="0" fontId="25" fillId="2" borderId="0" xfId="0" applyFont="1" applyFill="1" applyBorder="1" applyAlignment="1">
      <alignment vertical="center"/>
    </xf>
    <xf numFmtId="0" fontId="25" fillId="0" borderId="0" xfId="0" applyFont="1" applyFill="1" applyBorder="1" applyAlignment="1">
      <alignment vertical="center"/>
    </xf>
    <xf numFmtId="0" fontId="9" fillId="0" borderId="0" xfId="0" applyFont="1" applyFill="1" applyAlignment="1">
      <alignment horizontal="center" vertical="center" wrapText="1"/>
    </xf>
    <xf numFmtId="0" fontId="9" fillId="0" borderId="0" xfId="0" applyFont="1" applyFill="1" applyAlignment="1">
      <alignment vertical="center" wrapText="1"/>
    </xf>
    <xf numFmtId="3" fontId="11" fillId="0" borderId="6" xfId="70" applyNumberFormat="1" applyFont="1" applyFill="1" applyBorder="1" applyAlignment="1" applyProtection="1">
      <alignment vertical="center"/>
    </xf>
    <xf numFmtId="0" fontId="11" fillId="0" borderId="6" xfId="70" applyFont="1" applyFill="1" applyBorder="1" applyAlignment="1">
      <alignment horizontal="left" vertical="center"/>
    </xf>
    <xf numFmtId="0" fontId="11" fillId="0" borderId="5" xfId="70" applyFont="1" applyFill="1" applyBorder="1" applyAlignment="1">
      <alignment horizontal="left" vertical="center"/>
    </xf>
    <xf numFmtId="0" fontId="14" fillId="0" borderId="1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1" fillId="0" borderId="0" xfId="70" applyFont="1" applyFill="1" applyBorder="1" applyAlignment="1">
      <alignment horizontal="left" vertical="center"/>
    </xf>
    <xf numFmtId="0" fontId="19" fillId="0" borderId="0" xfId="0" applyFont="1" applyAlignment="1">
      <alignment vertical="center" wrapText="1"/>
    </xf>
    <xf numFmtId="0" fontId="27" fillId="0" borderId="0" xfId="0" applyFont="1"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Border="1" applyAlignment="1">
      <alignment vertical="center" wrapText="1"/>
    </xf>
    <xf numFmtId="0" fontId="6" fillId="0" borderId="0" xfId="0" applyFont="1" applyAlignment="1">
      <alignment horizontal="center" vertical="center" wrapText="1"/>
    </xf>
    <xf numFmtId="178" fontId="0" fillId="0" borderId="1" xfId="0" applyNumberFormat="1" applyFont="1" applyBorder="1" applyAlignment="1">
      <alignment horizontal="center" wrapText="1"/>
    </xf>
    <xf numFmtId="0" fontId="19" fillId="0" borderId="0" xfId="0" applyFont="1" applyBorder="1" applyAlignment="1">
      <alignment vertical="center" wrapText="1"/>
    </xf>
    <xf numFmtId="0" fontId="0" fillId="0" borderId="6" xfId="0" applyFont="1" applyBorder="1" applyAlignment="1">
      <alignment horizontal="center" vertical="center" wrapText="1"/>
    </xf>
    <xf numFmtId="178" fontId="0" fillId="0" borderId="6" xfId="0" applyNumberFormat="1" applyFont="1" applyBorder="1" applyAlignment="1">
      <alignment horizontal="center" vertical="center" wrapText="1"/>
    </xf>
    <xf numFmtId="0" fontId="27" fillId="0" borderId="0" xfId="0" applyFont="1" applyBorder="1" applyAlignment="1">
      <alignment vertical="center" wrapText="1"/>
    </xf>
    <xf numFmtId="0" fontId="0" fillId="0" borderId="6" xfId="0" applyFont="1" applyBorder="1" applyAlignment="1">
      <alignment vertical="center" wrapText="1"/>
    </xf>
    <xf numFmtId="178" fontId="0" fillId="0" borderId="6" xfId="0" applyNumberFormat="1" applyFont="1" applyFill="1" applyBorder="1" applyAlignment="1">
      <alignment horizontal="right" vertical="center" wrapText="1"/>
    </xf>
    <xf numFmtId="0" fontId="0" fillId="0" borderId="0" xfId="0" applyFont="1" applyBorder="1" applyAlignment="1">
      <alignment vertical="center" wrapText="1"/>
    </xf>
    <xf numFmtId="178" fontId="0" fillId="0" borderId="6" xfId="0" applyNumberFormat="1" applyFont="1" applyFill="1" applyBorder="1" applyAlignment="1">
      <alignment vertical="center" wrapText="1"/>
    </xf>
    <xf numFmtId="178" fontId="0" fillId="0" borderId="16" xfId="0" applyNumberFormat="1" applyFont="1" applyFill="1" applyBorder="1" applyAlignment="1">
      <alignment vertical="center" wrapText="1"/>
    </xf>
    <xf numFmtId="178" fontId="0" fillId="0" borderId="6" xfId="0" applyNumberFormat="1" applyFont="1" applyBorder="1" applyAlignment="1">
      <alignment vertical="center" wrapText="1"/>
    </xf>
    <xf numFmtId="178" fontId="0" fillId="0" borderId="6" xfId="0" applyNumberFormat="1" applyFont="1" applyBorder="1" applyAlignment="1">
      <alignment horizontal="right" vertical="center" wrapText="1"/>
    </xf>
    <xf numFmtId="0" fontId="28" fillId="0" borderId="0" xfId="0" applyFont="1" applyAlignment="1">
      <alignment vertical="center" wrapText="1"/>
    </xf>
    <xf numFmtId="43" fontId="0" fillId="0" borderId="0" xfId="0" applyNumberFormat="1" applyAlignment="1">
      <alignment vertical="center" wrapText="1"/>
    </xf>
    <xf numFmtId="43" fontId="0" fillId="0" borderId="0" xfId="0" applyNumberFormat="1" applyAlignment="1">
      <alignment horizontal="right" vertical="center" wrapText="1"/>
    </xf>
    <xf numFmtId="43" fontId="0" fillId="0" borderId="1" xfId="0" applyNumberFormat="1" applyFont="1" applyBorder="1" applyAlignment="1">
      <alignment horizontal="center" vertical="center" wrapText="1"/>
    </xf>
    <xf numFmtId="43" fontId="0" fillId="0" borderId="6" xfId="0" applyNumberFormat="1" applyFont="1" applyBorder="1" applyAlignment="1">
      <alignment horizontal="center" vertical="center" wrapText="1"/>
    </xf>
    <xf numFmtId="43" fontId="0" fillId="0" borderId="6" xfId="0" applyNumberFormat="1" applyFont="1" applyBorder="1" applyAlignment="1">
      <alignment vertical="center" wrapText="1"/>
    </xf>
    <xf numFmtId="182" fontId="0" fillId="0" borderId="6" xfId="0" applyNumberFormat="1" applyFont="1" applyFill="1" applyBorder="1" applyAlignment="1">
      <alignment vertical="center" wrapText="1"/>
    </xf>
    <xf numFmtId="183" fontId="0" fillId="0" borderId="6" xfId="0" applyNumberFormat="1" applyFont="1" applyFill="1" applyBorder="1" applyAlignment="1">
      <alignment vertical="center" wrapText="1"/>
    </xf>
    <xf numFmtId="0" fontId="28" fillId="0" borderId="6" xfId="0" applyFont="1" applyBorder="1" applyAlignment="1">
      <alignment vertical="center" wrapText="1"/>
    </xf>
    <xf numFmtId="183" fontId="28" fillId="0" borderId="6" xfId="0" applyNumberFormat="1" applyFont="1" applyFill="1" applyBorder="1" applyAlignment="1">
      <alignment vertical="center" wrapText="1"/>
    </xf>
    <xf numFmtId="0" fontId="28" fillId="0" borderId="0" xfId="0" applyFont="1" applyBorder="1" applyAlignment="1">
      <alignment vertical="center" wrapText="1"/>
    </xf>
    <xf numFmtId="0" fontId="0" fillId="0" borderId="6" xfId="0" applyFont="1" applyFill="1" applyBorder="1" applyAlignment="1">
      <alignment vertical="center" wrapText="1"/>
    </xf>
    <xf numFmtId="43" fontId="0" fillId="0" borderId="6" xfId="0" applyNumberFormat="1" applyFont="1" applyFill="1" applyBorder="1" applyAlignment="1">
      <alignment vertical="center" wrapText="1"/>
    </xf>
    <xf numFmtId="0" fontId="7" fillId="0" borderId="0" xfId="0" applyFont="1" applyFill="1" applyAlignment="1">
      <alignment vertical="center"/>
    </xf>
    <xf numFmtId="0" fontId="0" fillId="0" borderId="0" xfId="0" applyFill="1" applyAlignment="1">
      <alignment vertical="center"/>
    </xf>
    <xf numFmtId="0" fontId="0" fillId="0" borderId="0" xfId="0" applyFill="1" applyAlignment="1">
      <alignment horizontal="right" vertical="center"/>
    </xf>
    <xf numFmtId="0" fontId="6"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7" fillId="0" borderId="6" xfId="0" applyFont="1" applyFill="1" applyBorder="1" applyAlignment="1">
      <alignment horizontal="center" vertical="center"/>
    </xf>
    <xf numFmtId="3" fontId="11" fillId="0" borderId="6" xfId="0" applyNumberFormat="1" applyFont="1" applyFill="1" applyBorder="1" applyAlignment="1" applyProtection="1">
      <alignment vertical="center"/>
    </xf>
    <xf numFmtId="0" fontId="29" fillId="0" borderId="7" xfId="0" applyFont="1" applyFill="1" applyBorder="1" applyAlignment="1">
      <alignment horizontal="center" vertical="center"/>
    </xf>
    <xf numFmtId="3" fontId="11" fillId="3" borderId="6" xfId="0" applyNumberFormat="1" applyFont="1" applyFill="1" applyBorder="1" applyAlignment="1" applyProtection="1">
      <alignment horizontal="left" vertical="center"/>
    </xf>
    <xf numFmtId="0" fontId="11" fillId="0" borderId="6" xfId="0" applyFont="1" applyFill="1" applyBorder="1" applyAlignment="1">
      <alignment vertical="center"/>
    </xf>
    <xf numFmtId="3" fontId="11" fillId="0" borderId="6" xfId="0" applyNumberFormat="1" applyFont="1" applyFill="1" applyBorder="1" applyAlignment="1" applyProtection="1">
      <alignment horizontal="left" vertical="center"/>
    </xf>
    <xf numFmtId="0" fontId="11" fillId="0" borderId="6" xfId="63" applyFont="1" applyFill="1" applyBorder="1" applyAlignment="1">
      <alignment vertical="center" wrapText="1"/>
    </xf>
    <xf numFmtId="0" fontId="11" fillId="0" borderId="6" xfId="0" applyFont="1" applyBorder="1" applyAlignment="1">
      <alignment horizontal="left" vertical="center"/>
    </xf>
    <xf numFmtId="3" fontId="11" fillId="3" borderId="6" xfId="0" applyNumberFormat="1" applyFont="1" applyFill="1" applyBorder="1" applyAlignment="1" applyProtection="1">
      <alignment vertical="center"/>
    </xf>
    <xf numFmtId="0" fontId="29" fillId="0" borderId="6" xfId="0" applyFont="1" applyFill="1" applyBorder="1" applyAlignment="1">
      <alignment horizontal="distributed" vertical="center"/>
    </xf>
    <xf numFmtId="0" fontId="29" fillId="0" borderId="6" xfId="0" applyFont="1" applyFill="1" applyBorder="1" applyAlignment="1">
      <alignment vertical="center"/>
    </xf>
    <xf numFmtId="1" fontId="11" fillId="0" borderId="6" xfId="0" applyNumberFormat="1" applyFont="1" applyFill="1" applyBorder="1" applyAlignment="1" applyProtection="1">
      <alignment vertical="center"/>
      <protection locked="0"/>
    </xf>
    <xf numFmtId="0" fontId="30" fillId="0" borderId="0" xfId="0" applyFont="1" applyFill="1" applyAlignment="1">
      <alignment horizontal="center" vertical="center"/>
    </xf>
    <xf numFmtId="0" fontId="27" fillId="0" borderId="0" xfId="0" applyFont="1" applyFill="1" applyAlignment="1">
      <alignment vertical="center"/>
    </xf>
    <xf numFmtId="0" fontId="31" fillId="0" borderId="6" xfId="0" applyFont="1" applyFill="1" applyBorder="1" applyAlignment="1">
      <alignment horizontal="center" vertical="center"/>
    </xf>
    <xf numFmtId="0" fontId="29" fillId="0" borderId="6" xfId="0" applyFont="1" applyFill="1" applyBorder="1" applyAlignment="1">
      <alignment horizontal="center" vertical="center"/>
    </xf>
    <xf numFmtId="0" fontId="11" fillId="0" borderId="6" xfId="0" applyFont="1" applyBorder="1" applyAlignment="1">
      <alignment vertical="center"/>
    </xf>
    <xf numFmtId="0" fontId="0" fillId="0" borderId="0" xfId="0" applyFill="1" applyAlignment="1">
      <alignment horizontal="center" vertical="center" wrapText="1"/>
    </xf>
    <xf numFmtId="0" fontId="29" fillId="0" borderId="7" xfId="70" applyFont="1" applyFill="1" applyBorder="1" applyAlignment="1">
      <alignment horizontal="center" vertical="center"/>
    </xf>
    <xf numFmtId="3" fontId="11" fillId="3" borderId="6" xfId="70" applyNumberFormat="1" applyFont="1" applyFill="1" applyBorder="1" applyAlignment="1" applyProtection="1">
      <alignment horizontal="left" vertical="center"/>
    </xf>
    <xf numFmtId="0" fontId="11" fillId="0" borderId="6" xfId="70" applyFont="1" applyFill="1" applyBorder="1" applyAlignment="1">
      <alignment vertical="center"/>
    </xf>
    <xf numFmtId="3" fontId="11" fillId="0" borderId="6" xfId="70" applyNumberFormat="1" applyFont="1" applyFill="1" applyBorder="1" applyAlignment="1" applyProtection="1">
      <alignment horizontal="left" vertical="center"/>
    </xf>
    <xf numFmtId="3" fontId="11" fillId="3" borderId="6" xfId="70" applyNumberFormat="1" applyFont="1" applyFill="1" applyBorder="1" applyAlignment="1" applyProtection="1">
      <alignment vertical="center"/>
    </xf>
    <xf numFmtId="0" fontId="29" fillId="0" borderId="6" xfId="70" applyFont="1" applyFill="1" applyBorder="1" applyAlignment="1">
      <alignment horizontal="distributed" vertical="center"/>
    </xf>
    <xf numFmtId="0" fontId="29" fillId="0" borderId="6" xfId="70" applyFont="1" applyFill="1" applyBorder="1" applyAlignment="1">
      <alignment vertical="center"/>
    </xf>
    <xf numFmtId="1" fontId="11" fillId="0" borderId="6" xfId="70" applyNumberFormat="1" applyFont="1" applyFill="1" applyBorder="1" applyAlignment="1" applyProtection="1">
      <alignment vertical="center"/>
      <protection locked="0"/>
    </xf>
    <xf numFmtId="0" fontId="32" fillId="0" borderId="0" xfId="0" applyFont="1"/>
    <xf numFmtId="0" fontId="32" fillId="0" borderId="0" xfId="0" applyFont="1" applyAlignment="1">
      <alignment horizontal="right"/>
    </xf>
    <xf numFmtId="0" fontId="1" fillId="3" borderId="0" xfId="76" applyFont="1" applyFill="1" applyAlignment="1" applyProtection="1">
      <alignment horizontal="center" vertical="center"/>
      <protection locked="0"/>
    </xf>
    <xf numFmtId="184" fontId="19" fillId="3" borderId="1" xfId="76" applyNumberFormat="1" applyFont="1" applyFill="1" applyBorder="1" applyAlignment="1">
      <alignment horizontal="right" vertical="center"/>
    </xf>
    <xf numFmtId="184" fontId="33" fillId="3" borderId="1" xfId="76" applyNumberFormat="1" applyFont="1" applyFill="1" applyBorder="1" applyAlignment="1">
      <alignment horizontal="right" vertical="center"/>
    </xf>
    <xf numFmtId="0" fontId="19" fillId="3" borderId="17" xfId="0" applyFont="1" applyFill="1" applyBorder="1" applyAlignment="1">
      <alignment horizontal="center" vertical="center"/>
    </xf>
    <xf numFmtId="185" fontId="33" fillId="3" borderId="4" xfId="0" applyNumberFormat="1" applyFont="1" applyFill="1" applyBorder="1" applyAlignment="1">
      <alignment horizontal="center" vertical="center" wrapText="1"/>
    </xf>
    <xf numFmtId="185" fontId="19" fillId="3" borderId="18" xfId="0" applyNumberFormat="1" applyFont="1" applyFill="1" applyBorder="1" applyAlignment="1">
      <alignment horizontal="center" vertical="center" wrapText="1"/>
    </xf>
    <xf numFmtId="0" fontId="34" fillId="3" borderId="7" xfId="0" applyFont="1" applyFill="1" applyBorder="1" applyAlignment="1" applyProtection="1">
      <alignment horizontal="center" vertical="center" wrapText="1"/>
      <protection locked="0"/>
    </xf>
    <xf numFmtId="184" fontId="33" fillId="4" borderId="18" xfId="0" applyNumberFormat="1" applyFont="1" applyFill="1" applyBorder="1" applyAlignment="1" applyProtection="1">
      <alignment horizontal="center" vertical="center" wrapText="1"/>
      <protection locked="0"/>
    </xf>
    <xf numFmtId="0" fontId="19" fillId="3" borderId="7" xfId="0" applyFont="1" applyFill="1" applyBorder="1" applyAlignment="1" applyProtection="1">
      <alignment vertical="center"/>
      <protection locked="0"/>
    </xf>
    <xf numFmtId="184" fontId="33" fillId="4" borderId="18" xfId="0" applyNumberFormat="1" applyFont="1" applyFill="1" applyBorder="1" applyAlignment="1" applyProtection="1">
      <alignment horizontal="center" vertical="center"/>
      <protection locked="0"/>
    </xf>
    <xf numFmtId="178" fontId="33" fillId="3" borderId="18" xfId="0" applyNumberFormat="1" applyFont="1" applyFill="1" applyBorder="1" applyAlignment="1" applyProtection="1">
      <alignment horizontal="center" vertical="center" wrapText="1"/>
      <protection locked="0"/>
    </xf>
    <xf numFmtId="178" fontId="33" fillId="3" borderId="18" xfId="0" applyNumberFormat="1" applyFont="1" applyFill="1" applyBorder="1" applyAlignment="1" applyProtection="1">
      <alignment horizontal="center" vertical="center"/>
      <protection locked="0"/>
    </xf>
    <xf numFmtId="0" fontId="33" fillId="3" borderId="7" xfId="0" applyFont="1" applyFill="1" applyBorder="1" applyAlignment="1" applyProtection="1">
      <alignment vertical="center"/>
      <protection locked="0"/>
    </xf>
    <xf numFmtId="184" fontId="33" fillId="3" borderId="18" xfId="0" applyNumberFormat="1" applyFont="1" applyFill="1" applyBorder="1" applyAlignment="1" applyProtection="1">
      <alignment horizontal="center" vertical="center"/>
      <protection locked="0"/>
    </xf>
    <xf numFmtId="1" fontId="19" fillId="3" borderId="7" xfId="0" applyNumberFormat="1" applyFont="1" applyFill="1" applyBorder="1" applyAlignment="1" applyProtection="1">
      <alignment vertical="center"/>
      <protection locked="0"/>
    </xf>
    <xf numFmtId="178" fontId="9" fillId="3" borderId="6" xfId="0" applyNumberFormat="1" applyFont="1" applyFill="1" applyBorder="1" applyAlignment="1">
      <alignment horizontal="center" vertical="center"/>
    </xf>
    <xf numFmtId="178" fontId="9" fillId="3" borderId="18" xfId="0" applyNumberFormat="1" applyFont="1" applyFill="1" applyBorder="1" applyAlignment="1">
      <alignment horizontal="center" vertical="center"/>
    </xf>
    <xf numFmtId="0" fontId="24" fillId="0" borderId="0" xfId="0" applyFont="1" applyFill="1" applyAlignment="1">
      <alignment horizontal="right" vertical="center"/>
    </xf>
    <xf numFmtId="0" fontId="35" fillId="0" borderId="0" xfId="0" applyFont="1" applyFill="1" applyAlignment="1">
      <alignment horizontal="center" vertical="center" wrapText="1"/>
    </xf>
    <xf numFmtId="0" fontId="36" fillId="0" borderId="9" xfId="0" applyFont="1" applyFill="1" applyBorder="1" applyAlignment="1">
      <alignment horizontal="right" vertical="center" wrapText="1"/>
    </xf>
    <xf numFmtId="0" fontId="36" fillId="0" borderId="15"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6" fillId="0" borderId="20" xfId="0" applyFont="1" applyFill="1" applyBorder="1" applyAlignment="1">
      <alignment horizontal="center" vertical="center" wrapText="1"/>
    </xf>
    <xf numFmtId="0" fontId="36" fillId="0" borderId="21" xfId="0" applyFont="1" applyFill="1" applyBorder="1" applyAlignment="1">
      <alignment horizontal="center" vertical="center" wrapText="1"/>
    </xf>
    <xf numFmtId="0" fontId="36" fillId="0" borderId="13"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0" xfId="0" applyFont="1" applyFill="1" applyBorder="1" applyAlignment="1">
      <alignment vertical="center" wrapText="1"/>
    </xf>
    <xf numFmtId="0" fontId="37" fillId="0" borderId="0" xfId="0" applyFont="1" applyFill="1" applyAlignment="1" applyProtection="1">
      <alignment vertical="center"/>
      <protection locked="0"/>
    </xf>
    <xf numFmtId="0" fontId="9" fillId="3" borderId="0" xfId="0" applyFont="1" applyFill="1" applyAlignment="1" applyProtection="1">
      <alignment vertical="center"/>
      <protection locked="0"/>
    </xf>
    <xf numFmtId="0" fontId="11" fillId="0" borderId="0" xfId="0" applyFont="1" applyFill="1" applyAlignment="1" applyProtection="1">
      <alignment vertical="center"/>
      <protection locked="0"/>
    </xf>
    <xf numFmtId="0" fontId="27" fillId="0" borderId="0" xfId="0" applyFont="1" applyFill="1" applyAlignment="1" applyProtection="1">
      <alignment horizontal="right" vertical="center"/>
      <protection locked="0"/>
    </xf>
    <xf numFmtId="0" fontId="37" fillId="0" borderId="0" xfId="0" applyFont="1" applyFill="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29" fillId="0" borderId="2" xfId="0" applyFont="1" applyFill="1" applyBorder="1" applyAlignment="1" applyProtection="1">
      <alignment horizontal="center" vertical="center"/>
      <protection locked="0"/>
    </xf>
    <xf numFmtId="0" fontId="29" fillId="0" borderId="4" xfId="0" applyFont="1" applyFill="1" applyBorder="1" applyAlignment="1" applyProtection="1">
      <alignment horizontal="center" vertical="center"/>
      <protection locked="0"/>
    </xf>
    <xf numFmtId="0" fontId="29" fillId="0" borderId="6" xfId="0" applyFont="1" applyFill="1" applyBorder="1" applyAlignment="1" applyProtection="1">
      <alignment horizontal="center" vertical="center"/>
      <protection locked="0"/>
    </xf>
    <xf numFmtId="0" fontId="29" fillId="0" borderId="6" xfId="0" applyFont="1" applyFill="1" applyBorder="1" applyAlignment="1" applyProtection="1">
      <alignment horizontal="left" vertical="center"/>
      <protection locked="0"/>
    </xf>
    <xf numFmtId="0" fontId="11" fillId="0" borderId="6" xfId="0" applyFont="1" applyFill="1" applyBorder="1" applyAlignment="1" applyProtection="1">
      <alignment vertical="center"/>
      <protection locked="0"/>
    </xf>
    <xf numFmtId="1" fontId="29" fillId="0" borderId="6" xfId="0" applyNumberFormat="1" applyFont="1" applyFill="1" applyBorder="1" applyAlignment="1" applyProtection="1">
      <alignment vertical="center"/>
      <protection locked="0"/>
    </xf>
    <xf numFmtId="186" fontId="38" fillId="0" borderId="6" xfId="0" applyNumberFormat="1" applyFont="1" applyFill="1" applyBorder="1" applyAlignment="1" applyProtection="1">
      <alignment horizontal="center" vertical="center"/>
      <protection locked="0"/>
    </xf>
    <xf numFmtId="1" fontId="38" fillId="0" borderId="6" xfId="0" applyNumberFormat="1" applyFont="1" applyFill="1" applyBorder="1" applyAlignment="1" applyProtection="1">
      <alignment horizontal="center" vertical="center"/>
      <protection locked="0"/>
    </xf>
    <xf numFmtId="1" fontId="11" fillId="0" borderId="6" xfId="0" applyNumberFormat="1" applyFont="1" applyFill="1" applyBorder="1" applyAlignment="1" applyProtection="1">
      <alignment horizontal="left" vertical="center"/>
      <protection locked="0"/>
    </xf>
    <xf numFmtId="186" fontId="32" fillId="0" borderId="6" xfId="0" applyNumberFormat="1" applyFont="1" applyFill="1" applyBorder="1" applyAlignment="1" applyProtection="1">
      <alignment horizontal="center" vertical="center"/>
      <protection locked="0"/>
    </xf>
    <xf numFmtId="1" fontId="32" fillId="0" borderId="6" xfId="0" applyNumberFormat="1" applyFont="1" applyFill="1" applyBorder="1" applyAlignment="1" applyProtection="1">
      <alignment horizontal="center" vertical="center"/>
      <protection locked="0"/>
    </xf>
    <xf numFmtId="0" fontId="11" fillId="0" borderId="6" xfId="0" applyNumberFormat="1" applyFont="1" applyFill="1" applyBorder="1" applyAlignment="1" applyProtection="1">
      <alignment vertical="center"/>
      <protection locked="0"/>
    </xf>
    <xf numFmtId="3" fontId="11" fillId="0" borderId="6" xfId="0" applyNumberFormat="1" applyFont="1" applyFill="1" applyBorder="1" applyAlignment="1" applyProtection="1">
      <alignment vertical="center"/>
      <protection locked="0"/>
    </xf>
    <xf numFmtId="0" fontId="11" fillId="0" borderId="6" xfId="0" applyFont="1" applyBorder="1" applyAlignment="1" applyProtection="1">
      <alignment vertical="center" wrapText="1"/>
      <protection locked="0"/>
    </xf>
    <xf numFmtId="0" fontId="11" fillId="0" borderId="6" xfId="0" applyFont="1" applyFill="1" applyBorder="1" applyAlignment="1" applyProtection="1">
      <alignment horizontal="right" vertical="center"/>
      <protection locked="0"/>
    </xf>
    <xf numFmtId="186" fontId="32" fillId="0" borderId="6" xfId="0" applyNumberFormat="1" applyFont="1" applyFill="1" applyBorder="1" applyAlignment="1" applyProtection="1">
      <alignment horizontal="center" vertical="center"/>
      <protection locked="0"/>
    </xf>
    <xf numFmtId="3" fontId="11" fillId="0" borderId="6" xfId="0" applyNumberFormat="1" applyFont="1" applyFill="1" applyBorder="1" applyAlignment="1" applyProtection="1">
      <alignment horizontal="center" vertical="center"/>
      <protection locked="0"/>
    </xf>
    <xf numFmtId="0" fontId="9" fillId="3" borderId="6" xfId="0" applyFont="1" applyFill="1" applyBorder="1" applyAlignment="1" applyProtection="1">
      <alignment vertical="center"/>
      <protection locked="0"/>
    </xf>
    <xf numFmtId="3" fontId="11" fillId="0" borderId="5" xfId="0" applyNumberFormat="1" applyFont="1" applyFill="1" applyBorder="1" applyAlignment="1" applyProtection="1">
      <alignment vertical="center"/>
      <protection locked="0"/>
    </xf>
    <xf numFmtId="0" fontId="11" fillId="0" borderId="6" xfId="0" applyFont="1" applyBorder="1" applyAlignment="1" applyProtection="1">
      <alignment vertical="center"/>
      <protection locked="0"/>
    </xf>
    <xf numFmtId="0" fontId="11" fillId="0" borderId="2" xfId="0" applyFont="1" applyFill="1" applyBorder="1" applyAlignment="1" applyProtection="1">
      <alignment vertical="center"/>
      <protection locked="0"/>
    </xf>
    <xf numFmtId="0" fontId="11" fillId="0" borderId="6" xfId="0" applyFont="1" applyFill="1" applyBorder="1" applyAlignment="1" applyProtection="1">
      <alignment horizontal="right" vertical="center"/>
      <protection locked="0"/>
    </xf>
    <xf numFmtId="1" fontId="11" fillId="0" borderId="7" xfId="0" applyNumberFormat="1" applyFont="1" applyFill="1" applyBorder="1" applyAlignment="1" applyProtection="1">
      <alignment horizontal="left" vertical="center"/>
      <protection locked="0"/>
    </xf>
    <xf numFmtId="1" fontId="11" fillId="3" borderId="6" xfId="0" applyNumberFormat="1" applyFont="1" applyFill="1" applyBorder="1" applyAlignment="1" applyProtection="1">
      <alignment vertical="center"/>
      <protection locked="0"/>
    </xf>
    <xf numFmtId="0" fontId="11" fillId="0" borderId="6" xfId="0" applyFont="1" applyBorder="1" applyAlignment="1" applyProtection="1">
      <alignment horizontal="left" vertical="center" wrapText="1"/>
      <protection locked="0"/>
    </xf>
    <xf numFmtId="0" fontId="29" fillId="0" borderId="6" xfId="0" applyFont="1" applyFill="1" applyBorder="1" applyAlignment="1" applyProtection="1">
      <alignment horizontal="distributed" vertical="center"/>
      <protection locked="0"/>
    </xf>
    <xf numFmtId="186" fontId="11" fillId="0" borderId="0" xfId="0" applyNumberFormat="1" applyFont="1" applyFill="1" applyAlignment="1" applyProtection="1">
      <alignment vertical="center"/>
      <protection locked="0"/>
    </xf>
    <xf numFmtId="0" fontId="0" fillId="0" borderId="0" xfId="0" applyAlignment="1">
      <alignment horizontal="center" vertical="center"/>
    </xf>
    <xf numFmtId="0" fontId="0" fillId="0" borderId="0" xfId="0" applyFill="1"/>
    <xf numFmtId="0" fontId="19" fillId="0" borderId="0" xfId="72" applyFont="1" applyAlignment="1">
      <alignment horizontal="center" vertical="center" wrapText="1"/>
    </xf>
    <xf numFmtId="0" fontId="19" fillId="0" borderId="0" xfId="72" applyFont="1" applyAlignment="1">
      <alignment horizontal="right" vertical="center"/>
    </xf>
    <xf numFmtId="0" fontId="39" fillId="0" borderId="0" xfId="72" applyNumberFormat="1" applyFont="1" applyFill="1" applyAlignment="1" applyProtection="1">
      <alignment horizontal="center" vertical="center"/>
    </xf>
    <xf numFmtId="0" fontId="19" fillId="0" borderId="0" xfId="72" applyFont="1" applyFill="1" applyAlignment="1">
      <alignment horizontal="centerContinuous" vertical="center"/>
    </xf>
    <xf numFmtId="0" fontId="19" fillId="0" borderId="0" xfId="72" applyFont="1" applyAlignment="1">
      <alignment horizontal="right" vertical="center" wrapText="1"/>
    </xf>
    <xf numFmtId="0" fontId="19" fillId="3" borderId="2" xfId="72" applyFont="1" applyFill="1" applyBorder="1" applyAlignment="1">
      <alignment horizontal="center" vertical="center"/>
    </xf>
    <xf numFmtId="0" fontId="19" fillId="3" borderId="4" xfId="72" applyFont="1" applyFill="1" applyBorder="1" applyAlignment="1">
      <alignment horizontal="center" vertical="center"/>
    </xf>
    <xf numFmtId="0" fontId="19" fillId="3" borderId="6" xfId="72" applyNumberFormat="1" applyFont="1" applyFill="1" applyBorder="1" applyAlignment="1" applyProtection="1">
      <alignment horizontal="center" vertical="center"/>
    </xf>
    <xf numFmtId="0" fontId="19" fillId="3" borderId="5" xfId="72" applyNumberFormat="1" applyFont="1" applyFill="1" applyBorder="1" applyAlignment="1" applyProtection="1">
      <alignment horizontal="center" vertical="center" wrapText="1"/>
    </xf>
    <xf numFmtId="0" fontId="19" fillId="3" borderId="6" xfId="72" applyNumberFormat="1" applyFont="1" applyFill="1" applyBorder="1" applyAlignment="1" applyProtection="1">
      <alignment horizontal="center" vertical="center" wrapText="1"/>
    </xf>
    <xf numFmtId="0" fontId="19" fillId="3" borderId="7" xfId="72" applyNumberFormat="1" applyFont="1" applyFill="1" applyBorder="1" applyAlignment="1" applyProtection="1">
      <alignment horizontal="center" vertical="center" wrapText="1"/>
    </xf>
    <xf numFmtId="0" fontId="19" fillId="3" borderId="6" xfId="72" applyFont="1" applyFill="1" applyBorder="1" applyAlignment="1">
      <alignment horizontal="center" vertical="center" wrapText="1"/>
    </xf>
    <xf numFmtId="0" fontId="19" fillId="0" borderId="6" xfId="72" applyFont="1" applyFill="1" applyBorder="1" applyAlignment="1">
      <alignment horizontal="center" vertical="center" wrapText="1"/>
    </xf>
    <xf numFmtId="49" fontId="19" fillId="0" borderId="6" xfId="72" applyNumberFormat="1" applyFont="1" applyFill="1" applyBorder="1" applyAlignment="1" applyProtection="1">
      <alignment horizontal="center" vertical="center" wrapText="1"/>
    </xf>
    <xf numFmtId="187" fontId="19" fillId="0" borderId="6" xfId="72" applyNumberFormat="1" applyFont="1" applyFill="1" applyBorder="1" applyAlignment="1" applyProtection="1">
      <alignment horizontal="right" vertical="center" wrapText="1"/>
    </xf>
    <xf numFmtId="49" fontId="19" fillId="0" borderId="6" xfId="72" applyNumberFormat="1" applyFont="1" applyFill="1" applyBorder="1" applyAlignment="1" applyProtection="1">
      <alignment horizontal="left" vertical="center" wrapText="1"/>
    </xf>
    <xf numFmtId="0" fontId="37" fillId="3" borderId="0" xfId="0" applyFont="1" applyFill="1" applyAlignment="1">
      <alignment vertical="center"/>
    </xf>
    <xf numFmtId="49" fontId="11" fillId="0" borderId="0" xfId="0" applyNumberFormat="1" applyFont="1" applyFill="1" applyAlignment="1">
      <alignment vertical="center"/>
    </xf>
    <xf numFmtId="179" fontId="11" fillId="3" borderId="0" xfId="0" applyNumberFormat="1" applyFont="1" applyFill="1" applyAlignment="1">
      <alignment horizontal="center" vertical="center"/>
    </xf>
    <xf numFmtId="0" fontId="11" fillId="3" borderId="0" xfId="0" applyFont="1" applyFill="1" applyAlignment="1">
      <alignment vertical="center"/>
    </xf>
    <xf numFmtId="0" fontId="11" fillId="3" borderId="0" xfId="0" applyFont="1" applyFill="1" applyAlignment="1">
      <alignment horizontal="right" vertical="center"/>
    </xf>
    <xf numFmtId="0" fontId="40" fillId="0" borderId="0" xfId="0" applyFont="1" applyFill="1" applyAlignment="1">
      <alignment horizontal="center" vertical="center"/>
    </xf>
    <xf numFmtId="0" fontId="32" fillId="0" borderId="0" xfId="0" applyFont="1" applyFill="1" applyAlignment="1">
      <alignment vertical="center"/>
    </xf>
    <xf numFmtId="178" fontId="32" fillId="0" borderId="0" xfId="0" applyNumberFormat="1" applyFont="1" applyFill="1" applyAlignment="1">
      <alignment horizontal="center" vertical="center"/>
    </xf>
    <xf numFmtId="0" fontId="32" fillId="0" borderId="0" xfId="0" applyFont="1" applyFill="1" applyAlignment="1">
      <alignment horizontal="right" vertical="center"/>
    </xf>
    <xf numFmtId="49" fontId="29" fillId="0" borderId="6" xfId="0" applyNumberFormat="1" applyFont="1" applyFill="1" applyBorder="1" applyAlignment="1">
      <alignment horizontal="center" vertical="center"/>
    </xf>
    <xf numFmtId="179" fontId="29" fillId="3" borderId="6" xfId="0" applyNumberFormat="1" applyFont="1" applyFill="1" applyBorder="1" applyAlignment="1">
      <alignment horizontal="center" vertical="center"/>
    </xf>
    <xf numFmtId="0" fontId="29" fillId="3" borderId="6" xfId="0" applyFont="1" applyFill="1" applyBorder="1" applyAlignment="1">
      <alignment horizontal="center" vertical="center"/>
    </xf>
    <xf numFmtId="49" fontId="29" fillId="5" borderId="6" xfId="0" applyNumberFormat="1" applyFont="1" applyFill="1" applyBorder="1" applyAlignment="1">
      <alignment vertical="center"/>
    </xf>
    <xf numFmtId="179" fontId="11" fillId="3" borderId="6" xfId="0" applyNumberFormat="1" applyFont="1" applyFill="1" applyBorder="1" applyAlignment="1">
      <alignment horizontal="center" vertical="center"/>
    </xf>
    <xf numFmtId="0" fontId="11" fillId="3" borderId="6" xfId="0" applyFont="1" applyFill="1" applyBorder="1" applyAlignment="1">
      <alignment vertical="center"/>
    </xf>
    <xf numFmtId="49" fontId="29" fillId="6" borderId="6" xfId="0" applyNumberFormat="1" applyFont="1" applyFill="1" applyBorder="1" applyAlignment="1" applyProtection="1">
      <alignment horizontal="left" vertical="center"/>
      <protection locked="0"/>
    </xf>
    <xf numFmtId="49" fontId="11" fillId="0" borderId="6" xfId="0" applyNumberFormat="1" applyFont="1" applyFill="1" applyBorder="1" applyAlignment="1" applyProtection="1">
      <alignment horizontal="left" vertical="center"/>
      <protection locked="0"/>
    </xf>
    <xf numFmtId="178" fontId="11" fillId="0" borderId="6" xfId="74" applyNumberFormat="1" applyFont="1" applyFill="1" applyBorder="1" applyAlignment="1">
      <alignment horizontal="center" vertical="center" wrapText="1"/>
    </xf>
    <xf numFmtId="49" fontId="11" fillId="0" borderId="6" xfId="0" applyNumberFormat="1" applyFont="1" applyFill="1" applyBorder="1" applyAlignment="1">
      <alignment vertical="center"/>
    </xf>
    <xf numFmtId="179" fontId="11" fillId="0" borderId="6" xfId="0" applyNumberFormat="1" applyFont="1" applyFill="1" applyBorder="1" applyAlignment="1">
      <alignment horizontal="center" vertical="center"/>
    </xf>
    <xf numFmtId="49" fontId="29" fillId="6" borderId="6" xfId="0" applyNumberFormat="1" applyFont="1" applyFill="1" applyBorder="1" applyAlignment="1">
      <alignment vertical="center"/>
    </xf>
    <xf numFmtId="0" fontId="29" fillId="3" borderId="6" xfId="0" applyFont="1" applyFill="1" applyBorder="1" applyAlignment="1">
      <alignment vertical="center"/>
    </xf>
    <xf numFmtId="184" fontId="11" fillId="0" borderId="6" xfId="0" applyNumberFormat="1" applyFont="1" applyFill="1" applyBorder="1" applyAlignment="1">
      <alignment horizontal="center" vertical="center"/>
    </xf>
    <xf numFmtId="0" fontId="11" fillId="3" borderId="6" xfId="0" applyNumberFormat="1" applyFont="1" applyFill="1" applyBorder="1" applyAlignment="1">
      <alignment vertical="center"/>
    </xf>
    <xf numFmtId="178" fontId="11" fillId="3" borderId="6" xfId="0" applyNumberFormat="1" applyFont="1" applyFill="1" applyBorder="1" applyAlignment="1">
      <alignment horizontal="center" vertical="center"/>
    </xf>
    <xf numFmtId="179" fontId="11" fillId="0" borderId="6" xfId="74" applyNumberFormat="1" applyFont="1" applyFill="1" applyBorder="1" applyAlignment="1">
      <alignment horizontal="center" vertical="center" wrapText="1"/>
    </xf>
    <xf numFmtId="0" fontId="41" fillId="3" borderId="6" xfId="0" applyFont="1" applyFill="1" applyBorder="1" applyAlignment="1">
      <alignment vertical="center"/>
    </xf>
    <xf numFmtId="49" fontId="29" fillId="6" borderId="6" xfId="0" applyNumberFormat="1" applyFont="1" applyFill="1" applyBorder="1" applyAlignment="1">
      <alignment horizontal="left" vertical="center"/>
    </xf>
    <xf numFmtId="184" fontId="11" fillId="3" borderId="6" xfId="0" applyNumberFormat="1" applyFont="1" applyFill="1" applyBorder="1" applyAlignment="1">
      <alignment horizontal="center" vertical="center"/>
    </xf>
    <xf numFmtId="187" fontId="11" fillId="0" borderId="6" xfId="74" applyNumberFormat="1" applyFont="1" applyFill="1" applyBorder="1" applyAlignment="1">
      <alignment vertical="center" wrapText="1"/>
    </xf>
    <xf numFmtId="178" fontId="11" fillId="0" borderId="6" xfId="0" applyNumberFormat="1" applyFont="1" applyFill="1" applyBorder="1" applyAlignment="1">
      <alignment horizontal="center" vertical="center"/>
    </xf>
    <xf numFmtId="49" fontId="11" fillId="6" borderId="6" xfId="0" applyNumberFormat="1" applyFont="1" applyFill="1" applyBorder="1" applyAlignment="1">
      <alignment vertical="center"/>
    </xf>
    <xf numFmtId="49" fontId="29" fillId="0" borderId="6" xfId="0" applyNumberFormat="1" applyFont="1" applyFill="1" applyBorder="1" applyAlignment="1">
      <alignment horizontal="distributed" vertical="center"/>
    </xf>
    <xf numFmtId="0" fontId="42" fillId="0" borderId="0" xfId="71" applyFont="1" applyProtection="1">
      <protection locked="0"/>
    </xf>
    <xf numFmtId="0" fontId="7" fillId="0" borderId="0" xfId="71" applyFont="1" applyProtection="1">
      <protection locked="0"/>
    </xf>
    <xf numFmtId="0" fontId="0" fillId="0" borderId="0" xfId="71" applyFont="1" applyFill="1" applyAlignment="1" applyProtection="1">
      <alignment horizontal="center"/>
      <protection locked="0"/>
    </xf>
    <xf numFmtId="0" fontId="0" fillId="0" borderId="0" xfId="71" applyFont="1" applyProtection="1">
      <protection locked="0"/>
    </xf>
    <xf numFmtId="14" fontId="42" fillId="0" borderId="0" xfId="71" applyNumberFormat="1" applyFont="1" applyAlignment="1" applyProtection="1">
      <alignment horizontal="left"/>
      <protection locked="0"/>
    </xf>
    <xf numFmtId="31" fontId="0" fillId="0" borderId="1" xfId="71" applyNumberFormat="1" applyFont="1" applyFill="1" applyBorder="1" applyAlignment="1" applyProtection="1">
      <alignment horizontal="right"/>
      <protection locked="0"/>
    </xf>
    <xf numFmtId="0" fontId="32" fillId="0" borderId="0" xfId="71" applyFont="1" applyProtection="1">
      <protection locked="0"/>
    </xf>
    <xf numFmtId="0" fontId="43" fillId="0" borderId="6" xfId="75" applyFont="1" applyBorder="1" applyAlignment="1" applyProtection="1">
      <alignment horizontal="center" vertical="center"/>
      <protection locked="0"/>
    </xf>
    <xf numFmtId="0" fontId="43" fillId="0" borderId="6" xfId="75" applyFont="1" applyFill="1" applyBorder="1" applyAlignment="1" applyProtection="1">
      <alignment horizontal="center" vertical="center"/>
      <protection locked="0"/>
    </xf>
    <xf numFmtId="0" fontId="42" fillId="0" borderId="6" xfId="71" applyFont="1" applyBorder="1" applyAlignment="1" applyProtection="1">
      <alignment vertical="center"/>
      <protection locked="0"/>
    </xf>
    <xf numFmtId="1" fontId="0" fillId="0" borderId="6" xfId="75" applyNumberFormat="1" applyFont="1" applyFill="1" applyBorder="1" applyAlignment="1" applyProtection="1">
      <alignment horizontal="center" vertical="center"/>
    </xf>
    <xf numFmtId="178" fontId="42" fillId="0" borderId="6" xfId="71" applyNumberFormat="1" applyFont="1" applyFill="1" applyBorder="1" applyAlignment="1" applyProtection="1">
      <alignment vertical="center"/>
      <protection locked="0"/>
    </xf>
    <xf numFmtId="1" fontId="7" fillId="0" borderId="6" xfId="75" applyNumberFormat="1" applyFont="1" applyFill="1" applyBorder="1" applyAlignment="1" applyProtection="1">
      <alignment horizontal="center" vertical="center"/>
    </xf>
    <xf numFmtId="0" fontId="38" fillId="0" borderId="0" xfId="71" applyFont="1" applyProtection="1">
      <protection locked="0"/>
    </xf>
    <xf numFmtId="0" fontId="32" fillId="0" borderId="0" xfId="71" applyFont="1" applyFill="1" applyAlignment="1" applyProtection="1">
      <alignment horizontal="center"/>
      <protection locked="0"/>
    </xf>
    <xf numFmtId="0" fontId="42" fillId="0" borderId="0" xfId="71" applyFont="1" applyAlignment="1" applyProtection="1">
      <alignment vertical="center"/>
      <protection locked="0"/>
    </xf>
    <xf numFmtId="0" fontId="44" fillId="0" borderId="0" xfId="0" applyFont="1" applyFill="1" applyAlignment="1">
      <alignment vertical="center"/>
    </xf>
    <xf numFmtId="0" fontId="38" fillId="0" borderId="6" xfId="0" applyFont="1" applyFill="1" applyBorder="1" applyAlignment="1" applyProtection="1">
      <alignment horizontal="center" vertical="center"/>
    </xf>
    <xf numFmtId="0" fontId="32" fillId="0" borderId="6" xfId="0" applyFont="1" applyFill="1" applyBorder="1" applyAlignment="1" applyProtection="1">
      <alignment vertical="center"/>
    </xf>
    <xf numFmtId="0" fontId="32" fillId="7" borderId="6" xfId="0" applyFont="1" applyFill="1" applyBorder="1" applyAlignment="1" applyProtection="1">
      <alignment vertical="center"/>
    </xf>
    <xf numFmtId="0" fontId="32" fillId="0" borderId="6" xfId="0" applyFont="1" applyFill="1" applyBorder="1" applyAlignment="1" applyProtection="1">
      <alignment vertical="center" wrapText="1"/>
      <protection locked="0"/>
    </xf>
    <xf numFmtId="0" fontId="32" fillId="0" borderId="6" xfId="0" applyFont="1" applyFill="1" applyBorder="1" applyAlignment="1" applyProtection="1">
      <alignment vertical="center"/>
      <protection locked="0"/>
    </xf>
    <xf numFmtId="0" fontId="45" fillId="0" borderId="6" xfId="0" applyFont="1" applyFill="1" applyBorder="1" applyAlignment="1" applyProtection="1">
      <alignment vertical="center"/>
      <protection locked="0"/>
    </xf>
    <xf numFmtId="0" fontId="7" fillId="0" borderId="6" xfId="0" applyFont="1" applyFill="1" applyBorder="1" applyAlignment="1" applyProtection="1">
      <alignment horizontal="center" vertical="center"/>
    </xf>
    <xf numFmtId="0" fontId="0" fillId="0" borderId="0" xfId="71" applyFont="1" applyFill="1" applyProtection="1">
      <protection locked="0"/>
    </xf>
    <xf numFmtId="0" fontId="6" fillId="0" borderId="0" xfId="75" applyFont="1" applyAlignment="1" applyProtection="1">
      <alignment horizontal="center" vertical="top"/>
      <protection locked="0"/>
    </xf>
    <xf numFmtId="31" fontId="0" fillId="0" borderId="1" xfId="71" applyNumberFormat="1" applyFont="1" applyBorder="1" applyAlignment="1" applyProtection="1">
      <alignment horizontal="right"/>
      <protection locked="0"/>
    </xf>
    <xf numFmtId="0" fontId="32" fillId="0" borderId="0" xfId="71" applyFont="1" applyFill="1" applyProtection="1">
      <protection locked="0"/>
    </xf>
    <xf numFmtId="0" fontId="0" fillId="0" borderId="8" xfId="0" applyFont="1" applyFill="1" applyBorder="1" applyAlignment="1">
      <alignment horizontal="left" vertical="center"/>
    </xf>
    <xf numFmtId="0" fontId="0" fillId="0" borderId="8" xfId="0" applyFont="1" applyFill="1" applyBorder="1" applyAlignment="1">
      <alignment horizontal="left" vertical="center" wrapText="1"/>
    </xf>
    <xf numFmtId="0" fontId="46" fillId="0" borderId="0" xfId="0" applyFont="1" applyAlignment="1">
      <alignment horizontal="center" vertical="center"/>
    </xf>
    <xf numFmtId="0" fontId="46" fillId="0" borderId="0" xfId="0" applyFont="1" applyFill="1" applyAlignment="1">
      <alignment horizontal="center" vertical="center"/>
    </xf>
    <xf numFmtId="0" fontId="0" fillId="0" borderId="0" xfId="0" applyAlignment="1">
      <alignment vertical="center"/>
    </xf>
    <xf numFmtId="0" fontId="6" fillId="0" borderId="0" xfId="0" applyFont="1" applyAlignment="1">
      <alignment horizontal="center" vertical="center"/>
    </xf>
    <xf numFmtId="0" fontId="46" fillId="8" borderId="6" xfId="0" applyFont="1" applyFill="1" applyBorder="1" applyAlignment="1">
      <alignment horizontal="center" vertical="center"/>
    </xf>
    <xf numFmtId="0" fontId="46" fillId="0" borderId="6" xfId="0" applyFont="1" applyFill="1" applyBorder="1" applyAlignment="1">
      <alignment horizontal="center" vertical="center"/>
    </xf>
    <xf numFmtId="0" fontId="46" fillId="0" borderId="6" xfId="0" applyFont="1" applyFill="1" applyBorder="1" applyAlignment="1">
      <alignment horizontal="left" vertical="center"/>
    </xf>
    <xf numFmtId="0" fontId="0" fillId="0" borderId="6" xfId="0" applyBorder="1" applyAlignment="1">
      <alignment horizontal="center" vertical="center"/>
    </xf>
    <xf numFmtId="0" fontId="0" fillId="0" borderId="6" xfId="0" applyBorder="1" applyAlignment="1">
      <alignment vertical="center"/>
    </xf>
    <xf numFmtId="0" fontId="47" fillId="0" borderId="0" xfId="0" applyFont="1" applyAlignment="1">
      <alignment vertical="center"/>
    </xf>
    <xf numFmtId="0" fontId="0" fillId="0" borderId="6" xfId="0" applyFill="1" applyBorder="1" applyAlignment="1">
      <alignment horizontal="center" vertical="center"/>
    </xf>
    <xf numFmtId="0" fontId="0" fillId="0" borderId="6" xfId="0" applyFill="1" applyBorder="1" applyAlignment="1">
      <alignment vertical="center"/>
    </xf>
    <xf numFmtId="0" fontId="0" fillId="0" borderId="0" xfId="0" applyBorder="1" applyAlignment="1">
      <alignment horizontal="center" vertical="center"/>
    </xf>
  </cellXfs>
  <cellStyles count="8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差_基本支出表" xfId="11"/>
    <cellStyle name="百分比" xfId="12" builtinId="5"/>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差_基本支出表 (政府经济分类)" xfId="3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差_2.2017年收支预算简表" xfId="53"/>
    <cellStyle name="60% - 强调文字颜色 6" xfId="54" builtinId="52"/>
    <cellStyle name="差_8.2 2017年社会保险基金预算_市本级" xfId="55"/>
    <cellStyle name="差_表二" xfId="56"/>
    <cellStyle name="差_表四" xfId="57"/>
    <cellStyle name="差_基本支出" xfId="58"/>
    <cellStyle name="差_三公经费2017" xfId="59"/>
    <cellStyle name="常规 10 3 3" xfId="60"/>
    <cellStyle name="常规 3" xfId="61"/>
    <cellStyle name="常规 11" xfId="62"/>
    <cellStyle name="常规 2" xfId="63"/>
    <cellStyle name="常规 2_2016年湖南省预算报表" xfId="64"/>
    <cellStyle name="常规 3 2" xfId="65"/>
    <cellStyle name="常规 3_政府预算公开附件2017" xfId="66"/>
    <cellStyle name="常规 4" xfId="67"/>
    <cellStyle name="常规 4 2 2" xfId="68"/>
    <cellStyle name="常规 4 2 2 2" xfId="69"/>
    <cellStyle name="常规_【市本级】" xfId="70"/>
    <cellStyle name="常规_2.2017年收支预算简表" xfId="71"/>
    <cellStyle name="常规_76F45534EFC8460DA0F4824A8C8A34BC" xfId="72"/>
    <cellStyle name="常规_8.2 2017年社会保险基金预算_市本级" xfId="73"/>
    <cellStyle name="常规_8F200FCB9B60470BA84BD95D957A7167_带公式，以此为准）(2)" xfId="74"/>
    <cellStyle name="常规_华容" xfId="75"/>
    <cellStyle name="常规_全省收入" xfId="76"/>
    <cellStyle name="千位[0]_E22" xfId="77"/>
    <cellStyle name="千位_E22" xfId="78"/>
    <cellStyle name="样式 1" xfId="79"/>
    <cellStyle name="常规_2011年全省结算汇总表2012(1).03.28定稿" xfId="80"/>
  </cellStyles>
  <dxfs count="1">
    <dxf>
      <fill>
        <patternFill patternType="solid">
          <bgColor rgb="FFFF9900"/>
        </patternFill>
      </fill>
    </dxf>
  </dxfs>
  <tableStyles count="0" defaultTableStyle="TableStyleMedium2"/>
  <colors>
    <mruColors>
      <color rgb="00C0C0C0"/>
      <color rgb="00FFFF00"/>
      <color rgb="00CCFFFF"/>
      <color rgb="00FFCC00"/>
      <color rgb="00FF0000"/>
      <color rgb="00FFFFCC"/>
      <color rgb="00339966"/>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externalLink" Target="externalLinks/externalLink2.xml"/><Relationship Id="rId32" Type="http://schemas.openxmlformats.org/officeDocument/2006/relationships/externalLink" Target="externalLinks/externalLink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5140;&#23572;\Documents\WeChat%20Files\le9316\FileStorage\File\2020-05\&#25991;&#20214;\2017&#36164;&#26009;\&#30465;&#21381;&#19978;&#25253;&#25110;&#19979;&#21457;\&#39044;&#31639;&#34920;\&#21439;&#21306;\1\&#23731;&#38451;&#2406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991;&#20214;\&#39044;&#31639;&#32534;&#21046;\2021\&#30465;&#21381;&#25253;&#34920;\&#12304;3.15&#12305;&#20851;&#20110;&#20570;&#22909;2020&#24180;&#22320;&#26041;&#36130;&#25919;&#39044;&#31639;&#32534;&#25253;&#24037;&#20316;&#30340;&#36890;&#30693;\&#30465;&#21381;&#25253;&#34920;\&#12304;3.15&#12305;&#20851;&#20110;&#20570;&#22909;2020&#24180;&#22320;&#26041;&#36130;&#25919;&#39044;&#31639;&#32534;&#25253;&#24037;&#20316;&#30340;&#36890;&#30693;\&#12304;&#23450;&#31295;&#12305;2021&#24180;&#25919;&#24220;&#39044;&#31639;&#25253;&#34920;\&#24050;&#23457;\&#12304;&#24066;&#26412;&#32423;&#1230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错误信息"/>
      <sheetName val="Define"/>
      <sheetName val="公1"/>
      <sheetName val="公式"/>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IV45"/>
  <sheetViews>
    <sheetView tabSelected="1" workbookViewId="0">
      <selection activeCell="J18" sqref="J18"/>
    </sheetView>
  </sheetViews>
  <sheetFormatPr defaultColWidth="8.7" defaultRowHeight="14.25"/>
  <cols>
    <col min="1" max="1" width="7.5" style="233" customWidth="1"/>
    <col min="2" max="2" width="70.4" style="316" customWidth="1"/>
    <col min="3" max="16384" width="8.7" style="316"/>
  </cols>
  <sheetData>
    <row r="1" ht="48.9" customHeight="1" spans="1:2">
      <c r="A1" s="317" t="s">
        <v>0</v>
      </c>
      <c r="B1" s="317"/>
    </row>
    <row r="2" s="314" customFormat="1" ht="21.75" customHeight="1" spans="1:2">
      <c r="A2" s="318" t="s">
        <v>1</v>
      </c>
      <c r="B2" s="318" t="s">
        <v>2</v>
      </c>
    </row>
    <row r="3" s="314" customFormat="1" ht="21.75" customHeight="1" spans="1:2">
      <c r="A3" s="319" t="s">
        <v>3</v>
      </c>
      <c r="B3" s="320" t="s">
        <v>4</v>
      </c>
    </row>
    <row r="4" ht="21.75" customHeight="1" spans="1:2">
      <c r="A4" s="321" t="s">
        <v>5</v>
      </c>
      <c r="B4" s="322" t="s">
        <v>6</v>
      </c>
    </row>
    <row r="5" ht="21.75" customHeight="1" spans="1:2">
      <c r="A5" s="321" t="s">
        <v>7</v>
      </c>
      <c r="B5" s="322" t="s">
        <v>8</v>
      </c>
    </row>
    <row r="6" ht="21.75" customHeight="1" spans="1:2">
      <c r="A6" s="321" t="s">
        <v>9</v>
      </c>
      <c r="B6" s="322" t="s">
        <v>10</v>
      </c>
    </row>
    <row r="7" ht="21.75" customHeight="1" spans="1:2">
      <c r="A7" s="321" t="s">
        <v>11</v>
      </c>
      <c r="B7" s="322" t="s">
        <v>12</v>
      </c>
    </row>
    <row r="8" ht="21.75" customHeight="1" spans="1:2">
      <c r="A8" s="321" t="s">
        <v>13</v>
      </c>
      <c r="B8" s="322" t="s">
        <v>14</v>
      </c>
    </row>
    <row r="9" ht="21.75" customHeight="1" spans="1:2">
      <c r="A9" s="321" t="s">
        <v>15</v>
      </c>
      <c r="B9" s="322" t="s">
        <v>16</v>
      </c>
    </row>
    <row r="10" ht="21.75" customHeight="1" spans="1:2">
      <c r="A10" s="321" t="s">
        <v>17</v>
      </c>
      <c r="B10" s="322" t="s">
        <v>18</v>
      </c>
    </row>
    <row r="11" ht="21.75" customHeight="1" spans="1:2">
      <c r="A11" s="321" t="s">
        <v>19</v>
      </c>
      <c r="B11" s="322" t="s">
        <v>20</v>
      </c>
    </row>
    <row r="12" ht="21.75" customHeight="1" spans="1:3">
      <c r="A12" s="321" t="s">
        <v>21</v>
      </c>
      <c r="B12" s="322" t="s">
        <v>22</v>
      </c>
      <c r="C12" s="323"/>
    </row>
    <row r="13" s="314" customFormat="1" ht="21.75" customHeight="1" spans="1:2">
      <c r="A13" s="319" t="s">
        <v>23</v>
      </c>
      <c r="B13" s="320" t="s">
        <v>24</v>
      </c>
    </row>
    <row r="14" s="314" customFormat="1" ht="21.75" customHeight="1" spans="1:2">
      <c r="A14" s="321" t="s">
        <v>25</v>
      </c>
      <c r="B14" s="322" t="s">
        <v>26</v>
      </c>
    </row>
    <row r="15" s="314" customFormat="1" ht="21.75" customHeight="1" spans="1:2">
      <c r="A15" s="321" t="s">
        <v>27</v>
      </c>
      <c r="B15" s="322" t="s">
        <v>28</v>
      </c>
    </row>
    <row r="16" ht="21.75" customHeight="1" spans="1:2">
      <c r="A16" s="321" t="s">
        <v>29</v>
      </c>
      <c r="B16" s="322" t="s">
        <v>30</v>
      </c>
    </row>
    <row r="17" ht="21.75" customHeight="1" spans="1:2">
      <c r="A17" s="321" t="s">
        <v>31</v>
      </c>
      <c r="B17" s="322" t="s">
        <v>32</v>
      </c>
    </row>
    <row r="18" customFormat="1" ht="21.75" customHeight="1" spans="1:3">
      <c r="A18" s="321" t="s">
        <v>33</v>
      </c>
      <c r="B18" s="322" t="s">
        <v>34</v>
      </c>
      <c r="C18" s="316"/>
    </row>
    <row r="19" customFormat="1" ht="21.75" customHeight="1" spans="1:3">
      <c r="A19" s="321" t="s">
        <v>35</v>
      </c>
      <c r="B19" s="322" t="s">
        <v>36</v>
      </c>
      <c r="C19" s="316"/>
    </row>
    <row r="20" s="314" customFormat="1" ht="21.75" customHeight="1" spans="1:2">
      <c r="A20" s="319" t="s">
        <v>37</v>
      </c>
      <c r="B20" s="320" t="s">
        <v>38</v>
      </c>
    </row>
    <row r="21" s="140" customFormat="1" ht="21.75" customHeight="1" spans="1:2">
      <c r="A21" s="324" t="s">
        <v>39</v>
      </c>
      <c r="B21" s="325" t="s">
        <v>40</v>
      </c>
    </row>
    <row r="22" s="140" customFormat="1" ht="21.75" customHeight="1" spans="1:2">
      <c r="A22" s="324" t="s">
        <v>41</v>
      </c>
      <c r="B22" s="325" t="s">
        <v>42</v>
      </c>
    </row>
    <row r="23" s="140" customFormat="1" ht="21.75" customHeight="1" spans="1:2">
      <c r="A23" s="324" t="s">
        <v>43</v>
      </c>
      <c r="B23" s="325" t="s">
        <v>44</v>
      </c>
    </row>
    <row r="24" s="140" customFormat="1" ht="21.75" customHeight="1" spans="1:2">
      <c r="A24" s="324" t="s">
        <v>45</v>
      </c>
      <c r="B24" s="325" t="s">
        <v>46</v>
      </c>
    </row>
    <row r="25" customFormat="1" ht="21.75" customHeight="1" spans="1:3">
      <c r="A25" s="324" t="s">
        <v>47</v>
      </c>
      <c r="B25" s="322" t="s">
        <v>48</v>
      </c>
      <c r="C25" s="316"/>
    </row>
    <row r="26" customFormat="1" ht="21.75" customHeight="1" spans="1:3">
      <c r="A26" s="324" t="s">
        <v>49</v>
      </c>
      <c r="B26" s="322" t="s">
        <v>50</v>
      </c>
      <c r="C26" s="316"/>
    </row>
    <row r="27" s="315" customFormat="1" ht="21.75" customHeight="1" spans="1:2">
      <c r="A27" s="319" t="s">
        <v>51</v>
      </c>
      <c r="B27" s="320" t="s">
        <v>52</v>
      </c>
    </row>
    <row r="28" s="315" customFormat="1" ht="21.75" customHeight="1" spans="1:256">
      <c r="A28" s="324" t="s">
        <v>53</v>
      </c>
      <c r="B28" s="325" t="s">
        <v>54</v>
      </c>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140"/>
      <c r="BJ28" s="140"/>
      <c r="BK28" s="140"/>
      <c r="BL28" s="140"/>
      <c r="BM28" s="140"/>
      <c r="BN28" s="140"/>
      <c r="BO28" s="140"/>
      <c r="BP28" s="140"/>
      <c r="BQ28" s="140"/>
      <c r="BR28" s="140"/>
      <c r="BS28" s="140"/>
      <c r="BT28" s="140"/>
      <c r="BU28" s="140"/>
      <c r="BV28" s="140"/>
      <c r="BW28" s="140"/>
      <c r="BX28" s="140"/>
      <c r="BY28" s="140"/>
      <c r="BZ28" s="140"/>
      <c r="CA28" s="140"/>
      <c r="CB28" s="140"/>
      <c r="CC28" s="140"/>
      <c r="CD28" s="140"/>
      <c r="CE28" s="140"/>
      <c r="CF28" s="140"/>
      <c r="CG28" s="140"/>
      <c r="CH28" s="140"/>
      <c r="CI28" s="140"/>
      <c r="CJ28" s="140"/>
      <c r="CK28" s="140"/>
      <c r="CL28" s="140"/>
      <c r="CM28" s="140"/>
      <c r="CN28" s="140"/>
      <c r="CO28" s="140"/>
      <c r="CP28" s="140"/>
      <c r="CQ28" s="140"/>
      <c r="CR28" s="140"/>
      <c r="CS28" s="140"/>
      <c r="CT28" s="140"/>
      <c r="CU28" s="140"/>
      <c r="CV28" s="140"/>
      <c r="CW28" s="140"/>
      <c r="CX28" s="140"/>
      <c r="CY28" s="140"/>
      <c r="CZ28" s="140"/>
      <c r="DA28" s="140"/>
      <c r="DB28" s="140"/>
      <c r="DC28" s="140"/>
      <c r="DD28" s="140"/>
      <c r="DE28" s="140"/>
      <c r="DF28" s="140"/>
      <c r="DG28" s="140"/>
      <c r="DH28" s="140"/>
      <c r="DI28" s="140"/>
      <c r="DJ28" s="140"/>
      <c r="DK28" s="140"/>
      <c r="DL28" s="140"/>
      <c r="DM28" s="140"/>
      <c r="DN28" s="140"/>
      <c r="DO28" s="140"/>
      <c r="DP28" s="140"/>
      <c r="DQ28" s="140"/>
      <c r="DR28" s="140"/>
      <c r="DS28" s="140"/>
      <c r="DT28" s="140"/>
      <c r="DU28" s="140"/>
      <c r="DV28" s="140"/>
      <c r="DW28" s="140"/>
      <c r="DX28" s="140"/>
      <c r="DY28" s="140"/>
      <c r="DZ28" s="140"/>
      <c r="EA28" s="140"/>
      <c r="EB28" s="140"/>
      <c r="EC28" s="140"/>
      <c r="ED28" s="140"/>
      <c r="EE28" s="140"/>
      <c r="EF28" s="140"/>
      <c r="EG28" s="140"/>
      <c r="EH28" s="140"/>
      <c r="EI28" s="140"/>
      <c r="EJ28" s="140"/>
      <c r="EK28" s="140"/>
      <c r="EL28" s="140"/>
      <c r="EM28" s="140"/>
      <c r="EN28" s="140"/>
      <c r="EO28" s="140"/>
      <c r="EP28" s="140"/>
      <c r="EQ28" s="140"/>
      <c r="ER28" s="140"/>
      <c r="ES28" s="140"/>
      <c r="ET28" s="140"/>
      <c r="EU28" s="140"/>
      <c r="EV28" s="140"/>
      <c r="EW28" s="140"/>
      <c r="EX28" s="140"/>
      <c r="EY28" s="140"/>
      <c r="EZ28" s="140"/>
      <c r="FA28" s="140"/>
      <c r="FB28" s="140"/>
      <c r="FC28" s="140"/>
      <c r="FD28" s="140"/>
      <c r="FE28" s="140"/>
      <c r="FF28" s="140"/>
      <c r="FG28" s="140"/>
      <c r="FH28" s="140"/>
      <c r="FI28" s="140"/>
      <c r="FJ28" s="140"/>
      <c r="FK28" s="140"/>
      <c r="FL28" s="140"/>
      <c r="FM28" s="140"/>
      <c r="FN28" s="140"/>
      <c r="FO28" s="140"/>
      <c r="FP28" s="140"/>
      <c r="FQ28" s="140"/>
      <c r="FR28" s="140"/>
      <c r="FS28" s="140"/>
      <c r="FT28" s="140"/>
      <c r="FU28" s="140"/>
      <c r="FV28" s="140"/>
      <c r="FW28" s="140"/>
      <c r="FX28" s="140"/>
      <c r="FY28" s="140"/>
      <c r="FZ28" s="140"/>
      <c r="GA28" s="140"/>
      <c r="GB28" s="140"/>
      <c r="GC28" s="140"/>
      <c r="GD28" s="140"/>
      <c r="GE28" s="140"/>
      <c r="GF28" s="140"/>
      <c r="GG28" s="140"/>
      <c r="GH28" s="140"/>
      <c r="GI28" s="140"/>
      <c r="GJ28" s="140"/>
      <c r="GK28" s="140"/>
      <c r="GL28" s="140"/>
      <c r="GM28" s="140"/>
      <c r="GN28" s="140"/>
      <c r="GO28" s="140"/>
      <c r="GP28" s="140"/>
      <c r="GQ28" s="140"/>
      <c r="GR28" s="140"/>
      <c r="GS28" s="140"/>
      <c r="GT28" s="140"/>
      <c r="GU28" s="140"/>
      <c r="GV28" s="140"/>
      <c r="GW28" s="140"/>
      <c r="GX28" s="140"/>
      <c r="GY28" s="140"/>
      <c r="GZ28" s="140"/>
      <c r="HA28" s="140"/>
      <c r="HB28" s="140"/>
      <c r="HC28" s="140"/>
      <c r="HD28" s="140"/>
      <c r="HE28" s="140"/>
      <c r="HF28" s="140"/>
      <c r="HG28" s="140"/>
      <c r="HH28" s="140"/>
      <c r="HI28" s="140"/>
      <c r="HJ28" s="140"/>
      <c r="HK28" s="140"/>
      <c r="HL28" s="140"/>
      <c r="HM28" s="140"/>
      <c r="HN28" s="140"/>
      <c r="HO28" s="140"/>
      <c r="HP28" s="140"/>
      <c r="HQ28" s="140"/>
      <c r="HR28" s="140"/>
      <c r="HS28" s="140"/>
      <c r="HT28" s="140"/>
      <c r="HU28" s="140"/>
      <c r="HV28" s="140"/>
      <c r="HW28" s="140"/>
      <c r="HX28" s="140"/>
      <c r="HY28" s="140"/>
      <c r="HZ28" s="140"/>
      <c r="IA28" s="140"/>
      <c r="IB28" s="140"/>
      <c r="IC28" s="140"/>
      <c r="ID28" s="140"/>
      <c r="IE28" s="140"/>
      <c r="IF28" s="140"/>
      <c r="IG28" s="140"/>
      <c r="IH28" s="140"/>
      <c r="II28" s="140"/>
      <c r="IJ28" s="140"/>
      <c r="IK28" s="140"/>
      <c r="IL28" s="140"/>
      <c r="IM28" s="140"/>
      <c r="IN28" s="140"/>
      <c r="IO28" s="140"/>
      <c r="IP28" s="140"/>
      <c r="IQ28" s="140"/>
      <c r="IR28" s="140"/>
      <c r="IS28" s="140"/>
      <c r="IT28" s="140"/>
      <c r="IU28" s="140"/>
      <c r="IV28" s="140"/>
    </row>
    <row r="29" s="315" customFormat="1" ht="21.75" customHeight="1" spans="1:256">
      <c r="A29" s="324" t="s">
        <v>55</v>
      </c>
      <c r="B29" s="325" t="s">
        <v>56</v>
      </c>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140"/>
      <c r="BZ29" s="140"/>
      <c r="CA29" s="140"/>
      <c r="CB29" s="140"/>
      <c r="CC29" s="140"/>
      <c r="CD29" s="140"/>
      <c r="CE29" s="140"/>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c r="DC29" s="140"/>
      <c r="DD29" s="140"/>
      <c r="DE29" s="140"/>
      <c r="DF29" s="140"/>
      <c r="DG29" s="140"/>
      <c r="DH29" s="140"/>
      <c r="DI29" s="140"/>
      <c r="DJ29" s="140"/>
      <c r="DK29" s="140"/>
      <c r="DL29" s="140"/>
      <c r="DM29" s="140"/>
      <c r="DN29" s="140"/>
      <c r="DO29" s="140"/>
      <c r="DP29" s="140"/>
      <c r="DQ29" s="140"/>
      <c r="DR29" s="140"/>
      <c r="DS29" s="140"/>
      <c r="DT29" s="140"/>
      <c r="DU29" s="140"/>
      <c r="DV29" s="140"/>
      <c r="DW29" s="140"/>
      <c r="DX29" s="140"/>
      <c r="DY29" s="140"/>
      <c r="DZ29" s="140"/>
      <c r="EA29" s="140"/>
      <c r="EB29" s="140"/>
      <c r="EC29" s="140"/>
      <c r="ED29" s="140"/>
      <c r="EE29" s="140"/>
      <c r="EF29" s="140"/>
      <c r="EG29" s="140"/>
      <c r="EH29" s="140"/>
      <c r="EI29" s="140"/>
      <c r="EJ29" s="140"/>
      <c r="EK29" s="140"/>
      <c r="EL29" s="140"/>
      <c r="EM29" s="140"/>
      <c r="EN29" s="140"/>
      <c r="EO29" s="140"/>
      <c r="EP29" s="140"/>
      <c r="EQ29" s="140"/>
      <c r="ER29" s="140"/>
      <c r="ES29" s="140"/>
      <c r="ET29" s="140"/>
      <c r="EU29" s="140"/>
      <c r="EV29" s="140"/>
      <c r="EW29" s="140"/>
      <c r="EX29" s="140"/>
      <c r="EY29" s="140"/>
      <c r="EZ29" s="140"/>
      <c r="FA29" s="140"/>
      <c r="FB29" s="140"/>
      <c r="FC29" s="140"/>
      <c r="FD29" s="140"/>
      <c r="FE29" s="140"/>
      <c r="FF29" s="140"/>
      <c r="FG29" s="140"/>
      <c r="FH29" s="140"/>
      <c r="FI29" s="140"/>
      <c r="FJ29" s="140"/>
      <c r="FK29" s="140"/>
      <c r="FL29" s="140"/>
      <c r="FM29" s="140"/>
      <c r="FN29" s="140"/>
      <c r="FO29" s="140"/>
      <c r="FP29" s="140"/>
      <c r="FQ29" s="140"/>
      <c r="FR29" s="140"/>
      <c r="FS29" s="140"/>
      <c r="FT29" s="140"/>
      <c r="FU29" s="140"/>
      <c r="FV29" s="140"/>
      <c r="FW29" s="140"/>
      <c r="FX29" s="140"/>
      <c r="FY29" s="140"/>
      <c r="FZ29" s="140"/>
      <c r="GA29" s="140"/>
      <c r="GB29" s="140"/>
      <c r="GC29" s="140"/>
      <c r="GD29" s="140"/>
      <c r="GE29" s="140"/>
      <c r="GF29" s="140"/>
      <c r="GG29" s="140"/>
      <c r="GH29" s="140"/>
      <c r="GI29" s="140"/>
      <c r="GJ29" s="140"/>
      <c r="GK29" s="140"/>
      <c r="GL29" s="140"/>
      <c r="GM29" s="140"/>
      <c r="GN29" s="140"/>
      <c r="GO29" s="140"/>
      <c r="GP29" s="140"/>
      <c r="GQ29" s="140"/>
      <c r="GR29" s="140"/>
      <c r="GS29" s="140"/>
      <c r="GT29" s="140"/>
      <c r="GU29" s="140"/>
      <c r="GV29" s="140"/>
      <c r="GW29" s="140"/>
      <c r="GX29" s="140"/>
      <c r="GY29" s="140"/>
      <c r="GZ29" s="140"/>
      <c r="HA29" s="140"/>
      <c r="HB29" s="140"/>
      <c r="HC29" s="140"/>
      <c r="HD29" s="140"/>
      <c r="HE29" s="140"/>
      <c r="HF29" s="140"/>
      <c r="HG29" s="140"/>
      <c r="HH29" s="140"/>
      <c r="HI29" s="140"/>
      <c r="HJ29" s="140"/>
      <c r="HK29" s="140"/>
      <c r="HL29" s="140"/>
      <c r="HM29" s="140"/>
      <c r="HN29" s="140"/>
      <c r="HO29" s="140"/>
      <c r="HP29" s="140"/>
      <c r="HQ29" s="140"/>
      <c r="HR29" s="140"/>
      <c r="HS29" s="140"/>
      <c r="HT29" s="140"/>
      <c r="HU29" s="140"/>
      <c r="HV29" s="140"/>
      <c r="HW29" s="140"/>
      <c r="HX29" s="140"/>
      <c r="HY29" s="140"/>
      <c r="HZ29" s="140"/>
      <c r="IA29" s="140"/>
      <c r="IB29" s="140"/>
      <c r="IC29" s="140"/>
      <c r="ID29" s="140"/>
      <c r="IE29" s="140"/>
      <c r="IF29" s="140"/>
      <c r="IG29" s="140"/>
      <c r="IH29" s="140"/>
      <c r="II29" s="140"/>
      <c r="IJ29" s="140"/>
      <c r="IK29" s="140"/>
      <c r="IL29" s="140"/>
      <c r="IM29" s="140"/>
      <c r="IN29" s="140"/>
      <c r="IO29" s="140"/>
      <c r="IP29" s="140"/>
      <c r="IQ29" s="140"/>
      <c r="IR29" s="140"/>
      <c r="IS29" s="140"/>
      <c r="IT29" s="140"/>
      <c r="IU29" s="140"/>
      <c r="IV29" s="140"/>
    </row>
    <row r="30" s="140" customFormat="1" ht="21.75" customHeight="1" spans="1:2">
      <c r="A30" s="324" t="s">
        <v>57</v>
      </c>
      <c r="B30" s="325" t="s">
        <v>58</v>
      </c>
    </row>
    <row r="31" s="140" customFormat="1" ht="21.75" customHeight="1" spans="1:2">
      <c r="A31" s="324" t="s">
        <v>59</v>
      </c>
      <c r="B31" s="325" t="s">
        <v>60</v>
      </c>
    </row>
    <row r="32" s="314" customFormat="1" ht="21.75" customHeight="1" spans="1:2">
      <c r="A32" s="319" t="s">
        <v>61</v>
      </c>
      <c r="B32" s="320" t="s">
        <v>62</v>
      </c>
    </row>
    <row r="33" ht="21.75" customHeight="1" spans="1:2">
      <c r="A33" s="321" t="s">
        <v>63</v>
      </c>
      <c r="B33" s="322" t="s">
        <v>64</v>
      </c>
    </row>
    <row r="34" ht="21.75" customHeight="1" spans="1:2">
      <c r="A34" s="321" t="s">
        <v>65</v>
      </c>
      <c r="B34" s="322" t="s">
        <v>66</v>
      </c>
    </row>
    <row r="35" ht="21.75" customHeight="1" spans="1:2">
      <c r="A35" s="321" t="s">
        <v>67</v>
      </c>
      <c r="B35" s="322" t="s">
        <v>68</v>
      </c>
    </row>
    <row r="36" s="314" customFormat="1" ht="21.75" customHeight="1" spans="1:2">
      <c r="A36" s="319" t="s">
        <v>69</v>
      </c>
      <c r="B36" s="320" t="s">
        <v>70</v>
      </c>
    </row>
    <row r="37" ht="21.75" customHeight="1" spans="1:3">
      <c r="A37" s="321" t="s">
        <v>71</v>
      </c>
      <c r="B37" s="322" t="s">
        <v>72</v>
      </c>
      <c r="C37" s="323"/>
    </row>
    <row r="38" ht="21.75" customHeight="1" spans="1:3">
      <c r="A38" s="321" t="s">
        <v>73</v>
      </c>
      <c r="B38" s="322" t="s">
        <v>74</v>
      </c>
      <c r="C38" s="323"/>
    </row>
    <row r="39" spans="1:1">
      <c r="A39" s="326"/>
    </row>
    <row r="41" spans="1:1">
      <c r="A41" s="326"/>
    </row>
    <row r="43" spans="1:1">
      <c r="A43" s="326"/>
    </row>
    <row r="45" spans="1:1">
      <c r="A45" s="326"/>
    </row>
  </sheetData>
  <mergeCells count="1">
    <mergeCell ref="A1:B1"/>
  </mergeCells>
  <printOptions horizontalCentered="1"/>
  <pageMargins left="0.75" right="0.75" top="1" bottom="1" header="0.5" footer="0.5"/>
  <pageSetup paperSize="9" fitToHeight="0" orientation="portrait"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sheetPr>
  <dimension ref="A1:O51"/>
  <sheetViews>
    <sheetView view="pageBreakPreview" zoomScaleNormal="100" workbookViewId="0">
      <pane xSplit="2" ySplit="6" topLeftCell="C7" activePane="bottomRight" state="frozen"/>
      <selection/>
      <selection pane="topRight"/>
      <selection pane="bottomLeft"/>
      <selection pane="bottomRight" activeCell="Q18" sqref="Q18"/>
    </sheetView>
  </sheetViews>
  <sheetFormatPr defaultColWidth="8.7" defaultRowHeight="15.75"/>
  <cols>
    <col min="1" max="1" width="30.9" style="171" customWidth="1"/>
    <col min="2" max="2" width="10" style="171" customWidth="1"/>
    <col min="3" max="4" width="11.1" style="171" customWidth="1"/>
    <col min="5" max="5" width="11" style="171" customWidth="1"/>
    <col min="6" max="6" width="11.9" style="171" customWidth="1"/>
    <col min="7" max="7" width="11" style="171" customWidth="1"/>
    <col min="8" max="8" width="11.2" style="171" customWidth="1"/>
    <col min="9" max="9" width="11.9" style="171" customWidth="1"/>
    <col min="10" max="10" width="10" style="171" customWidth="1"/>
    <col min="11" max="11" width="9.9" style="171" customWidth="1"/>
    <col min="12" max="12" width="10.1" style="171" customWidth="1"/>
    <col min="13" max="13" width="9.2" style="171" customWidth="1"/>
    <col min="14" max="14" width="8.9" style="171" customWidth="1"/>
    <col min="15" max="15" width="9.7" style="171" customWidth="1"/>
    <col min="16" max="42" width="9" style="171"/>
    <col min="43" max="252" width="8.7" style="171"/>
  </cols>
  <sheetData>
    <row r="1" ht="14.25" spans="1:15">
      <c r="A1" s="8" t="s">
        <v>1257</v>
      </c>
      <c r="B1" s="172"/>
      <c r="C1" s="172"/>
      <c r="D1" s="172"/>
      <c r="E1" s="172"/>
      <c r="F1" s="172"/>
      <c r="G1" s="172"/>
      <c r="H1" s="172"/>
      <c r="I1" s="172"/>
      <c r="J1" s="172"/>
      <c r="K1" s="172"/>
      <c r="L1" s="172"/>
      <c r="M1" s="172"/>
      <c r="N1" s="172"/>
      <c r="O1" s="172"/>
    </row>
    <row r="2" ht="34.5" customHeight="1" spans="1:15">
      <c r="A2" s="173" t="s">
        <v>22</v>
      </c>
      <c r="B2" s="173"/>
      <c r="C2" s="173"/>
      <c r="D2" s="173"/>
      <c r="E2" s="173"/>
      <c r="F2" s="173"/>
      <c r="G2" s="173"/>
      <c r="H2" s="173"/>
      <c r="I2" s="173"/>
      <c r="J2" s="173"/>
      <c r="K2" s="173"/>
      <c r="L2" s="173"/>
      <c r="M2" s="173"/>
      <c r="N2" s="173"/>
      <c r="O2" s="173"/>
    </row>
    <row r="3" ht="14.25" spans="1:15">
      <c r="A3" s="174" t="s">
        <v>76</v>
      </c>
      <c r="B3" s="175"/>
      <c r="C3" s="175"/>
      <c r="D3" s="175"/>
      <c r="E3" s="175"/>
      <c r="F3" s="175"/>
      <c r="G3" s="175"/>
      <c r="H3" s="175"/>
      <c r="I3" s="175"/>
      <c r="J3" s="175"/>
      <c r="K3" s="175"/>
      <c r="L3" s="175"/>
      <c r="M3" s="175"/>
      <c r="N3" s="175"/>
      <c r="O3" s="175"/>
    </row>
    <row r="4" ht="18" customHeight="1" spans="1:15">
      <c r="A4" s="176" t="s">
        <v>1258</v>
      </c>
      <c r="B4" s="177" t="s">
        <v>1259</v>
      </c>
      <c r="C4" s="177"/>
      <c r="D4" s="177"/>
      <c r="E4" s="177"/>
      <c r="F4" s="177"/>
      <c r="G4" s="177"/>
      <c r="H4" s="177"/>
      <c r="I4" s="177"/>
      <c r="J4" s="177"/>
      <c r="K4" s="177"/>
      <c r="L4" s="177"/>
      <c r="M4" s="177"/>
      <c r="N4" s="177"/>
      <c r="O4" s="177"/>
    </row>
    <row r="5" ht="18" customHeight="1" spans="1:15">
      <c r="A5" s="176"/>
      <c r="B5" s="178" t="s">
        <v>1239</v>
      </c>
      <c r="C5" s="178" t="s">
        <v>1242</v>
      </c>
      <c r="D5" s="178" t="s">
        <v>1243</v>
      </c>
      <c r="E5" s="178" t="s">
        <v>1244</v>
      </c>
      <c r="F5" s="178" t="s">
        <v>1245</v>
      </c>
      <c r="G5" s="178" t="s">
        <v>1246</v>
      </c>
      <c r="H5" s="178" t="s">
        <v>1247</v>
      </c>
      <c r="I5" s="178" t="s">
        <v>1248</v>
      </c>
      <c r="J5" s="178" t="s">
        <v>1249</v>
      </c>
      <c r="K5" s="178" t="s">
        <v>1250</v>
      </c>
      <c r="L5" s="178" t="s">
        <v>1251</v>
      </c>
      <c r="M5" s="178" t="s">
        <v>1252</v>
      </c>
      <c r="N5" s="178" t="s">
        <v>1253</v>
      </c>
      <c r="O5" s="178" t="s">
        <v>1254</v>
      </c>
    </row>
    <row r="6" ht="20.25" customHeight="1" spans="1:15">
      <c r="A6" s="179" t="s">
        <v>1260</v>
      </c>
      <c r="B6" s="180">
        <f>SUM(B7,B12,B32)</f>
        <v>249149</v>
      </c>
      <c r="C6" s="180">
        <f t="shared" ref="B6:O6" si="0">SUM(C7,C12,C32)</f>
        <v>80722</v>
      </c>
      <c r="D6" s="180">
        <f t="shared" si="0"/>
        <v>51971</v>
      </c>
      <c r="E6" s="180">
        <f t="shared" si="0"/>
        <v>34250</v>
      </c>
      <c r="F6" s="180">
        <f t="shared" si="0"/>
        <v>50229</v>
      </c>
      <c r="G6" s="180">
        <f t="shared" si="0"/>
        <v>11358</v>
      </c>
      <c r="H6" s="180">
        <f t="shared" si="0"/>
        <v>6997</v>
      </c>
      <c r="I6" s="180">
        <f t="shared" si="0"/>
        <v>107</v>
      </c>
      <c r="J6" s="180">
        <f t="shared" si="0"/>
        <v>2105</v>
      </c>
      <c r="K6" s="180">
        <f t="shared" si="0"/>
        <v>2500</v>
      </c>
      <c r="L6" s="180">
        <f t="shared" si="0"/>
        <v>1840</v>
      </c>
      <c r="M6" s="180">
        <f t="shared" si="0"/>
        <v>1760</v>
      </c>
      <c r="N6" s="180">
        <f t="shared" si="0"/>
        <v>2560</v>
      </c>
      <c r="O6" s="180">
        <f t="shared" si="0"/>
        <v>2750</v>
      </c>
    </row>
    <row r="7" ht="20.25" customHeight="1" spans="1:15">
      <c r="A7" s="181" t="s">
        <v>1261</v>
      </c>
      <c r="B7" s="182">
        <f>SUM(B8:B11)</f>
        <v>43872</v>
      </c>
      <c r="C7" s="182">
        <f t="shared" ref="B7:O7" si="1">SUM(C8:C11)</f>
        <v>24496</v>
      </c>
      <c r="D7" s="182">
        <f t="shared" si="1"/>
        <v>3765</v>
      </c>
      <c r="E7" s="182">
        <f t="shared" si="1"/>
        <v>-409</v>
      </c>
      <c r="F7" s="182">
        <f t="shared" si="1"/>
        <v>3548</v>
      </c>
      <c r="G7" s="182">
        <f t="shared" si="1"/>
        <v>7547</v>
      </c>
      <c r="H7" s="182">
        <f t="shared" si="1"/>
        <v>4833</v>
      </c>
      <c r="I7" s="182">
        <f t="shared" si="1"/>
        <v>92</v>
      </c>
      <c r="J7" s="182">
        <f t="shared" si="1"/>
        <v>0</v>
      </c>
      <c r="K7" s="182">
        <f t="shared" si="1"/>
        <v>0</v>
      </c>
      <c r="L7" s="182">
        <f t="shared" si="1"/>
        <v>0</v>
      </c>
      <c r="M7" s="182">
        <f t="shared" si="1"/>
        <v>0</v>
      </c>
      <c r="N7" s="182">
        <f t="shared" si="1"/>
        <v>0</v>
      </c>
      <c r="O7" s="182">
        <f t="shared" si="1"/>
        <v>0</v>
      </c>
    </row>
    <row r="8" ht="20.25" customHeight="1" spans="1:15">
      <c r="A8" s="181" t="s">
        <v>1262</v>
      </c>
      <c r="B8" s="180">
        <f t="shared" ref="B8:B11" si="2">SUM(C8:O8)</f>
        <v>23928</v>
      </c>
      <c r="C8" s="183">
        <v>16104</v>
      </c>
      <c r="D8" s="183">
        <v>2840</v>
      </c>
      <c r="E8" s="183">
        <v>-3210</v>
      </c>
      <c r="F8" s="183">
        <v>1380</v>
      </c>
      <c r="G8" s="183">
        <v>3223</v>
      </c>
      <c r="H8" s="183">
        <v>3768</v>
      </c>
      <c r="I8" s="183">
        <v>-177</v>
      </c>
      <c r="J8" s="183"/>
      <c r="K8" s="183"/>
      <c r="L8" s="183"/>
      <c r="M8" s="183"/>
      <c r="N8" s="183"/>
      <c r="O8" s="183"/>
    </row>
    <row r="9" ht="20.25" customHeight="1" spans="1:15">
      <c r="A9" s="181" t="s">
        <v>1263</v>
      </c>
      <c r="B9" s="180">
        <f t="shared" si="2"/>
        <v>6795</v>
      </c>
      <c r="C9" s="183">
        <v>2101</v>
      </c>
      <c r="D9" s="183">
        <v>187</v>
      </c>
      <c r="E9" s="183">
        <v>2206</v>
      </c>
      <c r="F9" s="183">
        <v>1324</v>
      </c>
      <c r="G9" s="183">
        <v>832</v>
      </c>
      <c r="H9" s="183">
        <v>145</v>
      </c>
      <c r="I9" s="183">
        <v>0</v>
      </c>
      <c r="J9" s="183"/>
      <c r="K9" s="183"/>
      <c r="L9" s="183"/>
      <c r="M9" s="183"/>
      <c r="N9" s="183"/>
      <c r="O9" s="183"/>
    </row>
    <row r="10" ht="20.25" customHeight="1" spans="1:15">
      <c r="A10" s="181" t="s">
        <v>1264</v>
      </c>
      <c r="B10" s="180">
        <f t="shared" si="2"/>
        <v>1521</v>
      </c>
      <c r="C10" s="183">
        <v>392</v>
      </c>
      <c r="D10" s="183">
        <v>304</v>
      </c>
      <c r="E10" s="183">
        <v>365</v>
      </c>
      <c r="F10" s="183">
        <v>254</v>
      </c>
      <c r="G10" s="183">
        <v>86</v>
      </c>
      <c r="H10" s="183">
        <v>120</v>
      </c>
      <c r="I10" s="183">
        <v>0</v>
      </c>
      <c r="J10" s="183"/>
      <c r="K10" s="183"/>
      <c r="L10" s="183"/>
      <c r="M10" s="183"/>
      <c r="N10" s="183"/>
      <c r="O10" s="183"/>
    </row>
    <row r="11" ht="20.25" customHeight="1" spans="1:15">
      <c r="A11" s="181" t="s">
        <v>1265</v>
      </c>
      <c r="B11" s="180">
        <f t="shared" si="2"/>
        <v>11628</v>
      </c>
      <c r="C11" s="183">
        <v>5899</v>
      </c>
      <c r="D11" s="183">
        <v>434</v>
      </c>
      <c r="E11" s="183">
        <v>230</v>
      </c>
      <c r="F11" s="183">
        <v>590</v>
      </c>
      <c r="G11" s="183">
        <v>3406</v>
      </c>
      <c r="H11" s="183">
        <v>800</v>
      </c>
      <c r="I11" s="183">
        <v>269</v>
      </c>
      <c r="J11" s="183"/>
      <c r="K11" s="183"/>
      <c r="L11" s="183"/>
      <c r="M11" s="183"/>
      <c r="N11" s="183"/>
      <c r="O11" s="183"/>
    </row>
    <row r="12" ht="20.25" customHeight="1" spans="1:15">
      <c r="A12" s="181" t="s">
        <v>1266</v>
      </c>
      <c r="B12" s="182">
        <f>SUM(B24:B31,B13:B19)</f>
        <v>182620</v>
      </c>
      <c r="C12" s="182">
        <f t="shared" ref="B12:O12" si="3">SUM(C24:C31,C13:C19)</f>
        <v>53724</v>
      </c>
      <c r="D12" s="182">
        <f t="shared" si="3"/>
        <v>45291</v>
      </c>
      <c r="E12" s="182">
        <f t="shared" si="3"/>
        <v>33689</v>
      </c>
      <c r="F12" s="182">
        <f t="shared" si="3"/>
        <v>44826</v>
      </c>
      <c r="G12" s="182">
        <f t="shared" si="3"/>
        <v>3131</v>
      </c>
      <c r="H12" s="182">
        <f t="shared" si="3"/>
        <v>1944</v>
      </c>
      <c r="I12" s="182">
        <f t="shared" si="3"/>
        <v>15</v>
      </c>
      <c r="J12" s="182">
        <f t="shared" si="3"/>
        <v>0</v>
      </c>
      <c r="K12" s="182">
        <f t="shared" si="3"/>
        <v>0</v>
      </c>
      <c r="L12" s="182">
        <f t="shared" si="3"/>
        <v>0</v>
      </c>
      <c r="M12" s="182">
        <f t="shared" si="3"/>
        <v>0</v>
      </c>
      <c r="N12" s="182">
        <f t="shared" si="3"/>
        <v>0</v>
      </c>
      <c r="O12" s="182">
        <f t="shared" si="3"/>
        <v>0</v>
      </c>
    </row>
    <row r="13" ht="20.25" customHeight="1" spans="1:15">
      <c r="A13" s="181" t="s">
        <v>1267</v>
      </c>
      <c r="B13" s="182">
        <f t="shared" ref="B13:B18" si="4">SUM(C13:O13)</f>
        <v>86322</v>
      </c>
      <c r="C13" s="184">
        <v>27948</v>
      </c>
      <c r="D13" s="184">
        <v>26327</v>
      </c>
      <c r="E13" s="184">
        <v>14990</v>
      </c>
      <c r="F13" s="184">
        <v>16175</v>
      </c>
      <c r="G13" s="184">
        <v>803</v>
      </c>
      <c r="H13" s="184">
        <v>79</v>
      </c>
      <c r="I13" s="184">
        <v>0</v>
      </c>
      <c r="J13" s="184"/>
      <c r="K13" s="184"/>
      <c r="L13" s="184"/>
      <c r="M13" s="184"/>
      <c r="N13" s="186"/>
      <c r="O13" s="186"/>
    </row>
    <row r="14" ht="20.25" customHeight="1" spans="1:15">
      <c r="A14" s="181" t="s">
        <v>1268</v>
      </c>
      <c r="B14" s="182">
        <f t="shared" si="4"/>
        <v>0</v>
      </c>
      <c r="C14" s="184"/>
      <c r="D14" s="184"/>
      <c r="E14" s="184"/>
      <c r="F14" s="184"/>
      <c r="G14" s="184"/>
      <c r="H14" s="184"/>
      <c r="I14" s="184"/>
      <c r="J14" s="184"/>
      <c r="K14" s="184"/>
      <c r="L14" s="184"/>
      <c r="M14" s="184"/>
      <c r="N14" s="186"/>
      <c r="O14" s="186"/>
    </row>
    <row r="15" ht="20.25" customHeight="1" spans="1:15">
      <c r="A15" s="181" t="s">
        <v>1269</v>
      </c>
      <c r="B15" s="182">
        <f t="shared" si="4"/>
        <v>0</v>
      </c>
      <c r="C15" s="184"/>
      <c r="D15" s="184"/>
      <c r="E15" s="184"/>
      <c r="F15" s="184"/>
      <c r="G15" s="184"/>
      <c r="H15" s="184"/>
      <c r="I15" s="184"/>
      <c r="J15" s="184"/>
      <c r="K15" s="184"/>
      <c r="L15" s="184"/>
      <c r="M15" s="184"/>
      <c r="N15" s="186"/>
      <c r="O15" s="186"/>
    </row>
    <row r="16" ht="20.25" customHeight="1" spans="1:15">
      <c r="A16" s="181" t="s">
        <v>1270</v>
      </c>
      <c r="B16" s="182">
        <f t="shared" si="4"/>
        <v>22794</v>
      </c>
      <c r="C16" s="184">
        <v>10274</v>
      </c>
      <c r="D16" s="184">
        <v>4535</v>
      </c>
      <c r="E16" s="184">
        <v>7396</v>
      </c>
      <c r="F16" s="184">
        <v>589</v>
      </c>
      <c r="G16" s="184">
        <v>0</v>
      </c>
      <c r="H16" s="184">
        <v>0</v>
      </c>
      <c r="I16" s="184">
        <v>0</v>
      </c>
      <c r="J16" s="184">
        <v>0</v>
      </c>
      <c r="K16" s="184"/>
      <c r="L16" s="184"/>
      <c r="M16" s="184"/>
      <c r="N16" s="186"/>
      <c r="O16" s="186"/>
    </row>
    <row r="17" ht="20.25" customHeight="1" spans="1:15">
      <c r="A17" s="181" t="s">
        <v>1271</v>
      </c>
      <c r="B17" s="182">
        <f t="shared" si="4"/>
        <v>0</v>
      </c>
      <c r="C17" s="184"/>
      <c r="D17" s="184"/>
      <c r="E17" s="184"/>
      <c r="F17" s="184"/>
      <c r="G17" s="184"/>
      <c r="H17" s="184"/>
      <c r="I17" s="184"/>
      <c r="J17" s="184"/>
      <c r="K17" s="184"/>
      <c r="L17" s="184"/>
      <c r="M17" s="184"/>
      <c r="N17" s="186"/>
      <c r="O17" s="186"/>
    </row>
    <row r="18" ht="20.25" customHeight="1" spans="1:15">
      <c r="A18" s="181" t="s">
        <v>1272</v>
      </c>
      <c r="B18" s="182">
        <f t="shared" si="4"/>
        <v>0</v>
      </c>
      <c r="C18" s="184"/>
      <c r="D18" s="184"/>
      <c r="E18" s="184"/>
      <c r="F18" s="184"/>
      <c r="G18" s="184"/>
      <c r="H18" s="184"/>
      <c r="I18" s="184"/>
      <c r="J18" s="184"/>
      <c r="K18" s="184"/>
      <c r="L18" s="184"/>
      <c r="M18" s="184"/>
      <c r="N18" s="186"/>
      <c r="O18" s="186"/>
    </row>
    <row r="19" ht="20.25" customHeight="1" spans="1:15">
      <c r="A19" s="181" t="s">
        <v>1273</v>
      </c>
      <c r="B19" s="182">
        <f t="shared" ref="B19:O19" si="5">SUM(B20:B23)</f>
        <v>24381</v>
      </c>
      <c r="C19" s="182">
        <f t="shared" si="5"/>
        <v>4082</v>
      </c>
      <c r="D19" s="182">
        <f t="shared" si="5"/>
        <v>11171</v>
      </c>
      <c r="E19" s="182">
        <f t="shared" si="5"/>
        <v>3462</v>
      </c>
      <c r="F19" s="182">
        <f t="shared" si="5"/>
        <v>5092</v>
      </c>
      <c r="G19" s="182">
        <f t="shared" si="5"/>
        <v>379</v>
      </c>
      <c r="H19" s="182">
        <f t="shared" si="5"/>
        <v>195</v>
      </c>
      <c r="I19" s="182">
        <f t="shared" si="5"/>
        <v>0</v>
      </c>
      <c r="J19" s="182">
        <f t="shared" si="5"/>
        <v>0</v>
      </c>
      <c r="K19" s="182">
        <f t="shared" si="5"/>
        <v>0</v>
      </c>
      <c r="L19" s="182">
        <f t="shared" si="5"/>
        <v>0</v>
      </c>
      <c r="M19" s="182">
        <f t="shared" si="5"/>
        <v>0</v>
      </c>
      <c r="N19" s="182">
        <f t="shared" si="5"/>
        <v>0</v>
      </c>
      <c r="O19" s="182">
        <f t="shared" si="5"/>
        <v>0</v>
      </c>
    </row>
    <row r="20" ht="20.25" customHeight="1" spans="1:15">
      <c r="A20" s="181" t="s">
        <v>1274</v>
      </c>
      <c r="B20" s="182">
        <f t="shared" ref="B20:B31" si="6">SUM(C20:O20)</f>
        <v>11633</v>
      </c>
      <c r="C20" s="184">
        <v>3766</v>
      </c>
      <c r="D20" s="184">
        <v>4050</v>
      </c>
      <c r="E20" s="184">
        <v>1870</v>
      </c>
      <c r="F20" s="184">
        <v>1571</v>
      </c>
      <c r="G20" s="184">
        <v>376</v>
      </c>
      <c r="H20" s="184">
        <v>0</v>
      </c>
      <c r="I20" s="188">
        <v>0</v>
      </c>
      <c r="J20" s="183"/>
      <c r="K20" s="183"/>
      <c r="L20" s="183"/>
      <c r="M20" s="183"/>
      <c r="N20" s="183"/>
      <c r="O20" s="183"/>
    </row>
    <row r="21" ht="20.25" customHeight="1" spans="1:15">
      <c r="A21" s="185" t="s">
        <v>1275</v>
      </c>
      <c r="B21" s="182">
        <f t="shared" si="6"/>
        <v>11456</v>
      </c>
      <c r="C21" s="184">
        <v>168</v>
      </c>
      <c r="D21" s="184">
        <v>6627</v>
      </c>
      <c r="E21" s="184">
        <v>1141</v>
      </c>
      <c r="F21" s="184">
        <v>3351</v>
      </c>
      <c r="G21" s="184">
        <v>-12</v>
      </c>
      <c r="H21" s="184">
        <v>181</v>
      </c>
      <c r="I21" s="189">
        <v>0</v>
      </c>
      <c r="J21" s="183"/>
      <c r="K21" s="183"/>
      <c r="L21" s="183"/>
      <c r="M21" s="183"/>
      <c r="N21" s="183"/>
      <c r="O21" s="183"/>
    </row>
    <row r="22" ht="20.25" customHeight="1" spans="1:15">
      <c r="A22" s="185" t="s">
        <v>1276</v>
      </c>
      <c r="B22" s="182">
        <f t="shared" si="6"/>
        <v>81</v>
      </c>
      <c r="C22" s="184">
        <v>0</v>
      </c>
      <c r="D22" s="184">
        <v>26</v>
      </c>
      <c r="E22" s="184">
        <v>37</v>
      </c>
      <c r="F22" s="184">
        <v>18</v>
      </c>
      <c r="G22" s="184">
        <v>0</v>
      </c>
      <c r="H22" s="184">
        <v>0</v>
      </c>
      <c r="I22" s="189">
        <v>0</v>
      </c>
      <c r="J22" s="183"/>
      <c r="K22" s="183"/>
      <c r="L22" s="183"/>
      <c r="M22" s="183"/>
      <c r="N22" s="183"/>
      <c r="O22" s="183"/>
    </row>
    <row r="23" ht="20.25" customHeight="1" spans="1:15">
      <c r="A23" s="181" t="s">
        <v>1277</v>
      </c>
      <c r="B23" s="182">
        <f t="shared" si="6"/>
        <v>1211</v>
      </c>
      <c r="C23" s="183">
        <v>148</v>
      </c>
      <c r="D23" s="183">
        <v>468</v>
      </c>
      <c r="E23" s="183">
        <v>414</v>
      </c>
      <c r="F23" s="183">
        <v>152</v>
      </c>
      <c r="G23" s="183">
        <v>15</v>
      </c>
      <c r="H23" s="183">
        <v>14</v>
      </c>
      <c r="I23" s="183"/>
      <c r="J23" s="183"/>
      <c r="K23" s="183"/>
      <c r="L23" s="183"/>
      <c r="M23" s="183"/>
      <c r="N23" s="183"/>
      <c r="O23" s="183"/>
    </row>
    <row r="24" ht="20.25" customHeight="1" spans="1:15">
      <c r="A24" s="181" t="s">
        <v>1278</v>
      </c>
      <c r="B24" s="182">
        <f t="shared" si="6"/>
        <v>2990</v>
      </c>
      <c r="C24" s="184">
        <v>2990</v>
      </c>
      <c r="D24" s="184"/>
      <c r="E24" s="184"/>
      <c r="F24" s="184"/>
      <c r="G24" s="184"/>
      <c r="H24" s="184"/>
      <c r="I24" s="184"/>
      <c r="J24" s="184"/>
      <c r="K24" s="184"/>
      <c r="L24" s="184"/>
      <c r="M24" s="184"/>
      <c r="N24" s="184"/>
      <c r="O24" s="184"/>
    </row>
    <row r="25" ht="20.25" customHeight="1" spans="1:15">
      <c r="A25" s="181" t="s">
        <v>1279</v>
      </c>
      <c r="B25" s="182">
        <f t="shared" si="6"/>
        <v>0</v>
      </c>
      <c r="C25" s="184"/>
      <c r="D25" s="184"/>
      <c r="E25" s="184"/>
      <c r="F25" s="184"/>
      <c r="G25" s="184"/>
      <c r="H25" s="184"/>
      <c r="I25" s="184"/>
      <c r="J25" s="184"/>
      <c r="K25" s="184"/>
      <c r="L25" s="184"/>
      <c r="M25" s="184"/>
      <c r="N25" s="184"/>
      <c r="O25" s="184"/>
    </row>
    <row r="26" ht="20.25" customHeight="1" spans="1:15">
      <c r="A26" s="181" t="s">
        <v>1280</v>
      </c>
      <c r="B26" s="182">
        <f t="shared" si="6"/>
        <v>0</v>
      </c>
      <c r="C26" s="186"/>
      <c r="D26" s="186"/>
      <c r="E26" s="186"/>
      <c r="F26" s="186"/>
      <c r="G26" s="186"/>
      <c r="H26" s="186"/>
      <c r="I26" s="186"/>
      <c r="J26" s="186"/>
      <c r="K26" s="186"/>
      <c r="L26" s="186"/>
      <c r="M26" s="186"/>
      <c r="N26" s="186"/>
      <c r="O26" s="186"/>
    </row>
    <row r="27" ht="20.25" customHeight="1" spans="1:15">
      <c r="A27" s="181" t="s">
        <v>1281</v>
      </c>
      <c r="B27" s="182">
        <f t="shared" si="6"/>
        <v>0</v>
      </c>
      <c r="C27" s="186"/>
      <c r="D27" s="186"/>
      <c r="E27" s="186"/>
      <c r="F27" s="186"/>
      <c r="G27" s="186"/>
      <c r="H27" s="186"/>
      <c r="I27" s="186"/>
      <c r="J27" s="186"/>
      <c r="K27" s="186"/>
      <c r="L27" s="186"/>
      <c r="M27" s="186"/>
      <c r="N27" s="186"/>
      <c r="O27" s="186"/>
    </row>
    <row r="28" ht="20.25" customHeight="1" spans="1:15">
      <c r="A28" s="181" t="s">
        <v>1282</v>
      </c>
      <c r="B28" s="182">
        <f t="shared" si="6"/>
        <v>0</v>
      </c>
      <c r="C28" s="186"/>
      <c r="D28" s="186"/>
      <c r="E28" s="186"/>
      <c r="F28" s="186"/>
      <c r="G28" s="186"/>
      <c r="H28" s="186"/>
      <c r="I28" s="186"/>
      <c r="J28" s="186"/>
      <c r="K28" s="186"/>
      <c r="L28" s="186"/>
      <c r="M28" s="186"/>
      <c r="N28" s="186"/>
      <c r="O28" s="186"/>
    </row>
    <row r="29" ht="20.25" customHeight="1" spans="1:15">
      <c r="A29" s="181" t="s">
        <v>1283</v>
      </c>
      <c r="B29" s="182">
        <f t="shared" si="6"/>
        <v>0</v>
      </c>
      <c r="C29" s="186"/>
      <c r="D29" s="186"/>
      <c r="E29" s="186"/>
      <c r="F29" s="186"/>
      <c r="G29" s="186"/>
      <c r="H29" s="186"/>
      <c r="I29" s="186"/>
      <c r="J29" s="186"/>
      <c r="K29" s="186"/>
      <c r="L29" s="186"/>
      <c r="M29" s="186"/>
      <c r="N29" s="186"/>
      <c r="O29" s="186"/>
    </row>
    <row r="30" ht="20.25" customHeight="1" spans="1:15">
      <c r="A30" s="181" t="s">
        <v>1284</v>
      </c>
      <c r="B30" s="182">
        <f t="shared" si="6"/>
        <v>0</v>
      </c>
      <c r="C30" s="186"/>
      <c r="D30" s="186"/>
      <c r="E30" s="186"/>
      <c r="F30" s="186"/>
      <c r="G30" s="186"/>
      <c r="H30" s="186"/>
      <c r="I30" s="186"/>
      <c r="J30" s="186"/>
      <c r="K30" s="186"/>
      <c r="L30" s="186"/>
      <c r="M30" s="186"/>
      <c r="N30" s="186"/>
      <c r="O30" s="186"/>
    </row>
    <row r="31" ht="20.25" customHeight="1" spans="1:15">
      <c r="A31" s="181" t="s">
        <v>1285</v>
      </c>
      <c r="B31" s="182">
        <f t="shared" si="6"/>
        <v>46133</v>
      </c>
      <c r="C31" s="186">
        <v>8430</v>
      </c>
      <c r="D31" s="186">
        <v>3258</v>
      </c>
      <c r="E31" s="186">
        <v>7841</v>
      </c>
      <c r="F31" s="186">
        <v>22970</v>
      </c>
      <c r="G31" s="186">
        <v>1949</v>
      </c>
      <c r="H31" s="186">
        <v>1670</v>
      </c>
      <c r="I31" s="186">
        <v>15</v>
      </c>
      <c r="J31" s="186"/>
      <c r="K31" s="186"/>
      <c r="L31" s="186"/>
      <c r="M31" s="186"/>
      <c r="N31" s="186"/>
      <c r="O31" s="186"/>
    </row>
    <row r="32" ht="20.25" customHeight="1" spans="1:15">
      <c r="A32" s="181" t="s">
        <v>1286</v>
      </c>
      <c r="B32" s="180">
        <f t="shared" ref="B32:O32" si="7">SUM(B33:B51)</f>
        <v>22657</v>
      </c>
      <c r="C32" s="180">
        <f t="shared" si="7"/>
        <v>2502</v>
      </c>
      <c r="D32" s="180">
        <f t="shared" si="7"/>
        <v>2915</v>
      </c>
      <c r="E32" s="180">
        <f t="shared" si="7"/>
        <v>970</v>
      </c>
      <c r="F32" s="180">
        <f t="shared" si="7"/>
        <v>1855</v>
      </c>
      <c r="G32" s="180">
        <f t="shared" si="7"/>
        <v>680</v>
      </c>
      <c r="H32" s="180">
        <f t="shared" si="7"/>
        <v>220</v>
      </c>
      <c r="I32" s="180">
        <f t="shared" si="7"/>
        <v>0</v>
      </c>
      <c r="J32" s="180">
        <f t="shared" si="7"/>
        <v>2105</v>
      </c>
      <c r="K32" s="180">
        <f t="shared" si="7"/>
        <v>2500</v>
      </c>
      <c r="L32" s="180">
        <f t="shared" si="7"/>
        <v>1840</v>
      </c>
      <c r="M32" s="180">
        <f t="shared" si="7"/>
        <v>1760</v>
      </c>
      <c r="N32" s="180">
        <f t="shared" si="7"/>
        <v>2560</v>
      </c>
      <c r="O32" s="180">
        <f t="shared" si="7"/>
        <v>2750</v>
      </c>
    </row>
    <row r="33" ht="20.25" customHeight="1" spans="1:15">
      <c r="A33" s="187" t="s">
        <v>932</v>
      </c>
      <c r="B33" s="182">
        <f t="shared" ref="B33:B51" si="8">SUM(C33:O33)</f>
        <v>0</v>
      </c>
      <c r="C33" s="186"/>
      <c r="D33" s="186"/>
      <c r="E33" s="186"/>
      <c r="F33" s="186"/>
      <c r="G33" s="186"/>
      <c r="H33" s="186"/>
      <c r="I33" s="186"/>
      <c r="J33" s="186"/>
      <c r="K33" s="186"/>
      <c r="L33" s="186"/>
      <c r="M33" s="186"/>
      <c r="N33" s="186"/>
      <c r="O33" s="186"/>
    </row>
    <row r="34" ht="20.25" customHeight="1" spans="1:15">
      <c r="A34" s="187" t="s">
        <v>1287</v>
      </c>
      <c r="B34" s="182">
        <f t="shared" si="8"/>
        <v>0</v>
      </c>
      <c r="C34" s="186"/>
      <c r="D34" s="186"/>
      <c r="E34" s="186"/>
      <c r="F34" s="186"/>
      <c r="G34" s="186"/>
      <c r="H34" s="186"/>
      <c r="I34" s="186"/>
      <c r="J34" s="186"/>
      <c r="K34" s="186"/>
      <c r="L34" s="186"/>
      <c r="M34" s="186"/>
      <c r="N34" s="186"/>
      <c r="O34" s="186"/>
    </row>
    <row r="35" ht="20.25" customHeight="1" spans="1:15">
      <c r="A35" s="187" t="s">
        <v>1288</v>
      </c>
      <c r="B35" s="182">
        <f t="shared" si="8"/>
        <v>0</v>
      </c>
      <c r="C35" s="186"/>
      <c r="D35" s="186"/>
      <c r="E35" s="186"/>
      <c r="F35" s="186"/>
      <c r="G35" s="186"/>
      <c r="H35" s="186"/>
      <c r="I35" s="186"/>
      <c r="J35" s="186"/>
      <c r="K35" s="186"/>
      <c r="L35" s="186"/>
      <c r="M35" s="186"/>
      <c r="N35" s="186"/>
      <c r="O35" s="186"/>
    </row>
    <row r="36" ht="20.25" customHeight="1" spans="1:15">
      <c r="A36" s="187" t="s">
        <v>933</v>
      </c>
      <c r="B36" s="182">
        <f t="shared" si="8"/>
        <v>0</v>
      </c>
      <c r="C36" s="186"/>
      <c r="D36" s="186"/>
      <c r="E36" s="186"/>
      <c r="F36" s="186"/>
      <c r="G36" s="186"/>
      <c r="H36" s="186"/>
      <c r="I36" s="186"/>
      <c r="J36" s="186"/>
      <c r="K36" s="186"/>
      <c r="L36" s="186"/>
      <c r="M36" s="186"/>
      <c r="N36" s="186"/>
      <c r="O36" s="186"/>
    </row>
    <row r="37" ht="20.25" customHeight="1" spans="1:15">
      <c r="A37" s="187" t="s">
        <v>1289</v>
      </c>
      <c r="B37" s="182">
        <f t="shared" si="8"/>
        <v>0</v>
      </c>
      <c r="C37" s="186"/>
      <c r="D37" s="186"/>
      <c r="E37" s="186"/>
      <c r="F37" s="186"/>
      <c r="G37" s="186"/>
      <c r="H37" s="186"/>
      <c r="I37" s="186"/>
      <c r="J37" s="186"/>
      <c r="K37" s="186"/>
      <c r="L37" s="186"/>
      <c r="M37" s="186"/>
      <c r="N37" s="186"/>
      <c r="O37" s="186"/>
    </row>
    <row r="38" ht="20.25" customHeight="1" spans="1:15">
      <c r="A38" s="187" t="s">
        <v>934</v>
      </c>
      <c r="B38" s="182">
        <f t="shared" si="8"/>
        <v>0</v>
      </c>
      <c r="C38" s="186"/>
      <c r="D38" s="186"/>
      <c r="E38" s="186"/>
      <c r="F38" s="186"/>
      <c r="G38" s="186"/>
      <c r="H38" s="186"/>
      <c r="I38" s="186"/>
      <c r="J38" s="186"/>
      <c r="K38" s="186"/>
      <c r="L38" s="186"/>
      <c r="M38" s="186"/>
      <c r="N38" s="186"/>
      <c r="O38" s="186"/>
    </row>
    <row r="39" ht="20.25" customHeight="1" spans="1:15">
      <c r="A39" s="187" t="s">
        <v>1290</v>
      </c>
      <c r="B39" s="182">
        <f t="shared" si="8"/>
        <v>6227</v>
      </c>
      <c r="C39" s="186">
        <v>1542</v>
      </c>
      <c r="D39" s="186">
        <v>2305</v>
      </c>
      <c r="E39" s="186">
        <v>340</v>
      </c>
      <c r="F39" s="186">
        <v>1640</v>
      </c>
      <c r="G39" s="186">
        <v>300</v>
      </c>
      <c r="H39" s="186">
        <v>100</v>
      </c>
      <c r="I39" s="186">
        <v>0</v>
      </c>
      <c r="J39" s="186">
        <v>0</v>
      </c>
      <c r="K39" s="186">
        <v>0</v>
      </c>
      <c r="L39" s="186">
        <v>0</v>
      </c>
      <c r="M39" s="186">
        <v>0</v>
      </c>
      <c r="N39" s="186">
        <v>0</v>
      </c>
      <c r="O39" s="186">
        <v>0</v>
      </c>
    </row>
    <row r="40" ht="20.25" customHeight="1" spans="1:15">
      <c r="A40" s="187" t="s">
        <v>1291</v>
      </c>
      <c r="B40" s="182">
        <f t="shared" si="8"/>
        <v>1595</v>
      </c>
      <c r="C40" s="186">
        <v>800</v>
      </c>
      <c r="D40" s="186">
        <v>310</v>
      </c>
      <c r="E40" s="186">
        <v>230</v>
      </c>
      <c r="F40" s="186">
        <v>15</v>
      </c>
      <c r="G40" s="186">
        <v>180</v>
      </c>
      <c r="H40" s="186">
        <v>60</v>
      </c>
      <c r="I40" s="186">
        <v>0</v>
      </c>
      <c r="J40" s="186">
        <v>0</v>
      </c>
      <c r="K40" s="186">
        <v>0</v>
      </c>
      <c r="L40" s="186">
        <v>0</v>
      </c>
      <c r="M40" s="186">
        <v>0</v>
      </c>
      <c r="N40" s="186">
        <v>0</v>
      </c>
      <c r="O40" s="186">
        <v>0</v>
      </c>
    </row>
    <row r="41" ht="20.25" customHeight="1" spans="1:15">
      <c r="A41" s="187" t="s">
        <v>936</v>
      </c>
      <c r="B41" s="182">
        <f t="shared" si="8"/>
        <v>0</v>
      </c>
      <c r="C41" s="186"/>
      <c r="D41" s="186"/>
      <c r="E41" s="186"/>
      <c r="F41" s="186"/>
      <c r="G41" s="186"/>
      <c r="H41" s="186"/>
      <c r="I41" s="186"/>
      <c r="J41" s="186"/>
      <c r="K41" s="186"/>
      <c r="L41" s="186"/>
      <c r="M41" s="186"/>
      <c r="N41" s="186"/>
      <c r="O41" s="186"/>
    </row>
    <row r="42" ht="20.25" customHeight="1" spans="1:15">
      <c r="A42" s="187" t="s">
        <v>1292</v>
      </c>
      <c r="B42" s="182">
        <f t="shared" si="8"/>
        <v>0</v>
      </c>
      <c r="C42" s="186"/>
      <c r="D42" s="186"/>
      <c r="E42" s="186"/>
      <c r="F42" s="186"/>
      <c r="G42" s="186"/>
      <c r="H42" s="186"/>
      <c r="I42" s="186"/>
      <c r="J42" s="186"/>
      <c r="K42" s="186"/>
      <c r="L42" s="186"/>
      <c r="M42" s="186"/>
      <c r="N42" s="186"/>
      <c r="O42" s="186"/>
    </row>
    <row r="43" ht="20.25" customHeight="1" spans="1:15">
      <c r="A43" s="187" t="s">
        <v>1293</v>
      </c>
      <c r="B43" s="182">
        <f t="shared" si="8"/>
        <v>3150</v>
      </c>
      <c r="C43" s="186">
        <v>160</v>
      </c>
      <c r="D43" s="186">
        <v>300</v>
      </c>
      <c r="E43" s="186">
        <v>400</v>
      </c>
      <c r="F43" s="186">
        <v>200</v>
      </c>
      <c r="G43" s="186">
        <v>200</v>
      </c>
      <c r="H43" s="186">
        <v>60</v>
      </c>
      <c r="I43" s="186">
        <v>0</v>
      </c>
      <c r="J43" s="186">
        <v>200</v>
      </c>
      <c r="K43" s="186">
        <v>500</v>
      </c>
      <c r="L43" s="186">
        <v>160</v>
      </c>
      <c r="M43" s="186">
        <v>360</v>
      </c>
      <c r="N43" s="186">
        <v>360</v>
      </c>
      <c r="O43" s="186">
        <v>250</v>
      </c>
    </row>
    <row r="44" ht="20.25" customHeight="1" spans="1:15">
      <c r="A44" s="187" t="s">
        <v>938</v>
      </c>
      <c r="B44" s="182">
        <f t="shared" si="8"/>
        <v>0</v>
      </c>
      <c r="C44" s="186"/>
      <c r="D44" s="186"/>
      <c r="E44" s="186"/>
      <c r="F44" s="186"/>
      <c r="G44" s="186"/>
      <c r="H44" s="186"/>
      <c r="I44" s="186"/>
      <c r="J44" s="186"/>
      <c r="K44" s="186"/>
      <c r="L44" s="186"/>
      <c r="M44" s="186"/>
      <c r="N44" s="186"/>
      <c r="O44" s="186"/>
    </row>
    <row r="45" ht="20.25" customHeight="1" spans="1:15">
      <c r="A45" s="187" t="s">
        <v>1294</v>
      </c>
      <c r="B45" s="182">
        <f t="shared" si="8"/>
        <v>0</v>
      </c>
      <c r="C45" s="186"/>
      <c r="D45" s="186"/>
      <c r="E45" s="186"/>
      <c r="F45" s="186"/>
      <c r="G45" s="186"/>
      <c r="H45" s="186"/>
      <c r="I45" s="186"/>
      <c r="J45" s="186"/>
      <c r="K45" s="186"/>
      <c r="L45" s="186"/>
      <c r="M45" s="186"/>
      <c r="N45" s="186"/>
      <c r="O45" s="186"/>
    </row>
    <row r="46" ht="20.25" customHeight="1" spans="1:15">
      <c r="A46" s="187" t="s">
        <v>1295</v>
      </c>
      <c r="B46" s="182">
        <f t="shared" si="8"/>
        <v>0</v>
      </c>
      <c r="C46" s="186"/>
      <c r="D46" s="186"/>
      <c r="E46" s="186"/>
      <c r="F46" s="186"/>
      <c r="G46" s="186"/>
      <c r="H46" s="186"/>
      <c r="I46" s="186"/>
      <c r="J46" s="186"/>
      <c r="K46" s="186"/>
      <c r="L46" s="186"/>
      <c r="M46" s="186"/>
      <c r="N46" s="186"/>
      <c r="O46" s="186"/>
    </row>
    <row r="47" ht="20.25" customHeight="1" spans="1:15">
      <c r="A47" s="187" t="s">
        <v>1296</v>
      </c>
      <c r="B47" s="182">
        <f t="shared" si="8"/>
        <v>0</v>
      </c>
      <c r="C47" s="186"/>
      <c r="D47" s="186"/>
      <c r="E47" s="186"/>
      <c r="F47" s="186"/>
      <c r="G47" s="186"/>
      <c r="H47" s="186"/>
      <c r="I47" s="186"/>
      <c r="J47" s="186"/>
      <c r="K47" s="186"/>
      <c r="L47" s="186"/>
      <c r="M47" s="186"/>
      <c r="N47" s="186"/>
      <c r="O47" s="186"/>
    </row>
    <row r="48" ht="20.25" customHeight="1" spans="1:15">
      <c r="A48" s="187" t="s">
        <v>1297</v>
      </c>
      <c r="B48" s="182">
        <f t="shared" si="8"/>
        <v>0</v>
      </c>
      <c r="C48" s="186"/>
      <c r="D48" s="186"/>
      <c r="E48" s="186"/>
      <c r="F48" s="186"/>
      <c r="G48" s="186"/>
      <c r="H48" s="186"/>
      <c r="I48" s="186"/>
      <c r="J48" s="186"/>
      <c r="K48" s="186"/>
      <c r="L48" s="186"/>
      <c r="M48" s="186"/>
      <c r="N48" s="186"/>
      <c r="O48" s="186"/>
    </row>
    <row r="49" ht="20.25" customHeight="1" spans="1:15">
      <c r="A49" s="187" t="s">
        <v>939</v>
      </c>
      <c r="B49" s="182">
        <f t="shared" si="8"/>
        <v>0</v>
      </c>
      <c r="C49" s="186"/>
      <c r="D49" s="186"/>
      <c r="E49" s="186"/>
      <c r="F49" s="186"/>
      <c r="G49" s="186"/>
      <c r="H49" s="186"/>
      <c r="I49" s="186"/>
      <c r="J49" s="186"/>
      <c r="K49" s="186"/>
      <c r="L49" s="186"/>
      <c r="M49" s="186"/>
      <c r="N49" s="186"/>
      <c r="O49" s="186"/>
    </row>
    <row r="50" ht="20.25" customHeight="1" spans="1:15">
      <c r="A50" s="187" t="s">
        <v>1298</v>
      </c>
      <c r="B50" s="182">
        <f t="shared" si="8"/>
        <v>0</v>
      </c>
      <c r="C50" s="186"/>
      <c r="D50" s="186"/>
      <c r="E50" s="186"/>
      <c r="F50" s="186"/>
      <c r="G50" s="186"/>
      <c r="H50" s="186"/>
      <c r="I50" s="186"/>
      <c r="J50" s="186"/>
      <c r="K50" s="186"/>
      <c r="L50" s="186"/>
      <c r="M50" s="186"/>
      <c r="N50" s="186"/>
      <c r="O50" s="186"/>
    </row>
    <row r="51" ht="20.25" customHeight="1" spans="1:15">
      <c r="A51" s="187" t="s">
        <v>940</v>
      </c>
      <c r="B51" s="182">
        <f t="shared" si="8"/>
        <v>11685</v>
      </c>
      <c r="C51" s="186"/>
      <c r="D51" s="186"/>
      <c r="E51" s="186"/>
      <c r="F51" s="186"/>
      <c r="G51" s="186"/>
      <c r="H51" s="186"/>
      <c r="I51" s="186"/>
      <c r="J51" s="186">
        <v>1905</v>
      </c>
      <c r="K51" s="186">
        <v>2000</v>
      </c>
      <c r="L51" s="186">
        <v>1680</v>
      </c>
      <c r="M51" s="186">
        <v>1400</v>
      </c>
      <c r="N51" s="186">
        <v>2200</v>
      </c>
      <c r="O51" s="186">
        <v>2500</v>
      </c>
    </row>
  </sheetData>
  <mergeCells count="5">
    <mergeCell ref="A1:O1"/>
    <mergeCell ref="A2:O2"/>
    <mergeCell ref="A3:O3"/>
    <mergeCell ref="B4:O4"/>
    <mergeCell ref="A4:A5"/>
  </mergeCells>
  <printOptions horizontalCentered="1"/>
  <pageMargins left="0.511805555555556" right="0.511805555555556" top="0.708333333333333" bottom="0.66875" header="0.511805555555556" footer="0.511805555555556"/>
  <pageSetup paperSize="9" scale="66" orientation="landscape"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F96"/>
  <sheetViews>
    <sheetView showGridLines="0" showZeros="0" view="pageBreakPreview" zoomScale="115" zoomScaleNormal="85" workbookViewId="0">
      <pane ySplit="5" topLeftCell="A22" activePane="bottomLeft" state="frozen"/>
      <selection/>
      <selection pane="bottomLeft" activeCell="E10" sqref="E10"/>
    </sheetView>
  </sheetViews>
  <sheetFormatPr defaultColWidth="8.8" defaultRowHeight="14.25" outlineLevelCol="5"/>
  <cols>
    <col min="1" max="1" width="87.1" style="140" customWidth="1"/>
    <col min="2" max="2" width="13.7" style="140" customWidth="1"/>
    <col min="3" max="3" width="2.4" style="140" customWidth="1"/>
    <col min="4" max="32" width="9" style="140" customWidth="1"/>
    <col min="33" max="224" width="8.8" style="140" customWidth="1"/>
    <col min="225" max="254" width="9" style="140" customWidth="1"/>
  </cols>
  <sheetData>
    <row r="1" spans="2:2">
      <c r="B1" s="141" t="s">
        <v>1299</v>
      </c>
    </row>
    <row r="2" ht="25.5" spans="1:2">
      <c r="A2" s="157" t="s">
        <v>26</v>
      </c>
      <c r="B2" s="157"/>
    </row>
    <row r="3" customHeight="1" spans="1:2">
      <c r="A3" s="158"/>
      <c r="B3" s="140" t="s">
        <v>76</v>
      </c>
    </row>
    <row r="4" ht="31.5" customHeight="1" spans="1:2">
      <c r="A4" s="159" t="s">
        <v>1142</v>
      </c>
      <c r="B4" s="159"/>
    </row>
    <row r="5" ht="19.5" customHeight="1" spans="1:2">
      <c r="A5" s="160" t="s">
        <v>77</v>
      </c>
      <c r="B5" s="160" t="s">
        <v>78</v>
      </c>
    </row>
    <row r="6" ht="20.1" customHeight="1" spans="1:2">
      <c r="A6" s="102" t="s">
        <v>1300</v>
      </c>
      <c r="B6" s="165"/>
    </row>
    <row r="7" ht="20.1" customHeight="1" spans="1:2">
      <c r="A7" s="102" t="s">
        <v>1301</v>
      </c>
      <c r="B7" s="165"/>
    </row>
    <row r="8" ht="20.1" customHeight="1" spans="1:2">
      <c r="A8" s="102" t="s">
        <v>1302</v>
      </c>
      <c r="B8" s="165"/>
    </row>
    <row r="9" ht="20.1" customHeight="1" spans="1:2">
      <c r="A9" s="102" t="s">
        <v>1303</v>
      </c>
      <c r="B9" s="165"/>
    </row>
    <row r="10" ht="20.1" customHeight="1" spans="1:2">
      <c r="A10" s="102" t="s">
        <v>1304</v>
      </c>
      <c r="B10" s="165"/>
    </row>
    <row r="11" ht="20.1" customHeight="1" spans="1:2">
      <c r="A11" s="102" t="s">
        <v>1305</v>
      </c>
      <c r="B11" s="165">
        <v>42</v>
      </c>
    </row>
    <row r="12" ht="20.1" customHeight="1" spans="1:2">
      <c r="A12" s="102" t="s">
        <v>1306</v>
      </c>
      <c r="B12" s="165">
        <f>SUM(B13:B17)</f>
        <v>2070334</v>
      </c>
    </row>
    <row r="13" ht="20.1" customHeight="1" spans="1:2">
      <c r="A13" s="165" t="s">
        <v>1307</v>
      </c>
      <c r="B13" s="165">
        <v>1047780</v>
      </c>
    </row>
    <row r="14" ht="20.1" customHeight="1" spans="1:2">
      <c r="A14" s="165" t="s">
        <v>1308</v>
      </c>
      <c r="B14" s="165"/>
    </row>
    <row r="15" ht="20.1" customHeight="1" spans="1:2">
      <c r="A15" s="165" t="s">
        <v>1309</v>
      </c>
      <c r="B15" s="165"/>
    </row>
    <row r="16" ht="20.1" customHeight="1" spans="1:2">
      <c r="A16" s="165" t="s">
        <v>1310</v>
      </c>
      <c r="B16" s="165"/>
    </row>
    <row r="17" ht="20.1" customHeight="1" spans="1:2">
      <c r="A17" s="165" t="s">
        <v>1311</v>
      </c>
      <c r="B17" s="165">
        <v>1022554</v>
      </c>
    </row>
    <row r="18" ht="20.1" customHeight="1" spans="1:2">
      <c r="A18" s="102" t="s">
        <v>1312</v>
      </c>
      <c r="B18" s="165"/>
    </row>
    <row r="19" ht="20.1" customHeight="1" spans="1:2">
      <c r="A19" s="102" t="s">
        <v>1313</v>
      </c>
      <c r="B19" s="165">
        <v>0</v>
      </c>
    </row>
    <row r="20" ht="20.1" customHeight="1" spans="1:2">
      <c r="A20" s="165" t="s">
        <v>1314</v>
      </c>
      <c r="B20" s="165"/>
    </row>
    <row r="21" ht="20.1" customHeight="1" spans="1:2">
      <c r="A21" s="165" t="s">
        <v>1315</v>
      </c>
      <c r="B21" s="165"/>
    </row>
    <row r="22" ht="20.1" customHeight="1" spans="1:2">
      <c r="A22" s="102" t="s">
        <v>1316</v>
      </c>
      <c r="B22" s="165">
        <v>30987</v>
      </c>
    </row>
    <row r="23" ht="20.1" customHeight="1" spans="1:2">
      <c r="A23" s="102" t="s">
        <v>1317</v>
      </c>
      <c r="B23" s="165"/>
    </row>
    <row r="24" ht="20.1" customHeight="1" spans="1:2">
      <c r="A24" s="102" t="s">
        <v>1318</v>
      </c>
      <c r="B24" s="165"/>
    </row>
    <row r="25" ht="20.1" customHeight="1" spans="1:2">
      <c r="A25" s="102" t="s">
        <v>1319</v>
      </c>
      <c r="B25" s="165"/>
    </row>
    <row r="26" ht="20.1" customHeight="1" spans="1:2">
      <c r="A26" s="102" t="s">
        <v>1320</v>
      </c>
      <c r="B26" s="165">
        <v>11240</v>
      </c>
    </row>
    <row r="27" ht="20.1" customHeight="1" spans="1:2">
      <c r="A27" s="102" t="s">
        <v>1321</v>
      </c>
      <c r="B27" s="165">
        <v>0</v>
      </c>
    </row>
    <row r="28" ht="20.1" customHeight="1" spans="1:2">
      <c r="A28" s="165" t="s">
        <v>1322</v>
      </c>
      <c r="B28" s="165"/>
    </row>
    <row r="29" ht="20.1" customHeight="1" spans="1:2">
      <c r="A29" s="165" t="s">
        <v>1323</v>
      </c>
      <c r="B29" s="165"/>
    </row>
    <row r="30" ht="20.1" customHeight="1" spans="1:2">
      <c r="A30" s="165" t="s">
        <v>1324</v>
      </c>
      <c r="B30" s="165"/>
    </row>
    <row r="31" ht="20.1" customHeight="1" spans="1:2">
      <c r="A31" s="165" t="s">
        <v>1325</v>
      </c>
      <c r="B31" s="165"/>
    </row>
    <row r="32" ht="20.1" customHeight="1" spans="1:2">
      <c r="A32" s="165" t="s">
        <v>1326</v>
      </c>
      <c r="B32" s="165"/>
    </row>
    <row r="33" ht="20.1" customHeight="1" spans="1:2">
      <c r="A33" s="102" t="s">
        <v>1327</v>
      </c>
      <c r="B33" s="165">
        <v>225759</v>
      </c>
    </row>
    <row r="34" ht="20.1" customHeight="1" spans="1:2">
      <c r="A34" s="165" t="s">
        <v>1328</v>
      </c>
      <c r="B34" s="165"/>
    </row>
    <row r="35" ht="20.1" customHeight="1" spans="1:5">
      <c r="A35" s="168" t="s">
        <v>1329</v>
      </c>
      <c r="B35" s="149">
        <f>B33+B26+B22+B12+B11</f>
        <v>2338362</v>
      </c>
      <c r="E35" s="140" t="s">
        <v>105</v>
      </c>
    </row>
    <row r="36" ht="20.1" customHeight="1" spans="1:2">
      <c r="A36" s="169" t="s">
        <v>1146</v>
      </c>
      <c r="B36" s="149">
        <f>B37++B40+B41+B43+B44</f>
        <v>302424</v>
      </c>
    </row>
    <row r="37" ht="20.1" customHeight="1" spans="1:2">
      <c r="A37" s="165" t="s">
        <v>1330</v>
      </c>
      <c r="B37" s="165">
        <v>9779</v>
      </c>
    </row>
    <row r="38" ht="20.1" customHeight="1" spans="1:6">
      <c r="A38" s="165" t="s">
        <v>1331</v>
      </c>
      <c r="B38" s="165">
        <v>9779</v>
      </c>
      <c r="C38" s="162"/>
      <c r="D38" s="162"/>
      <c r="E38" s="162"/>
      <c r="F38" s="162"/>
    </row>
    <row r="39" ht="20.1" customHeight="1" spans="1:2">
      <c r="A39" s="165" t="s">
        <v>1332</v>
      </c>
      <c r="B39" s="165"/>
    </row>
    <row r="40" ht="20.1" customHeight="1" spans="1:2">
      <c r="A40" s="165" t="s">
        <v>1217</v>
      </c>
      <c r="B40" s="165">
        <v>214852</v>
      </c>
    </row>
    <row r="41" ht="20.1" customHeight="1" spans="1:2">
      <c r="A41" s="165" t="s">
        <v>1218</v>
      </c>
      <c r="B41" s="165"/>
    </row>
    <row r="42" ht="15.75" customHeight="1" spans="1:2">
      <c r="A42" s="165" t="s">
        <v>1333</v>
      </c>
      <c r="B42" s="165"/>
    </row>
    <row r="43" ht="20.1" customHeight="1" spans="1:2">
      <c r="A43" s="170" t="s">
        <v>1334</v>
      </c>
      <c r="B43" s="165"/>
    </row>
    <row r="44" ht="20.1" customHeight="1" spans="1:2">
      <c r="A44" s="170" t="s">
        <v>1335</v>
      </c>
      <c r="B44" s="165">
        <v>77793</v>
      </c>
    </row>
    <row r="45" ht="20.1" customHeight="1" spans="1:2">
      <c r="A45" s="170"/>
      <c r="B45" s="165"/>
    </row>
    <row r="46" ht="20.1" customHeight="1" spans="1:2">
      <c r="A46" s="170"/>
      <c r="B46" s="165"/>
    </row>
    <row r="47" ht="20.1" customHeight="1" spans="1:2">
      <c r="A47" s="170"/>
      <c r="B47" s="165"/>
    </row>
    <row r="48" ht="20.1" customHeight="1" spans="1:2">
      <c r="A48" s="168" t="s">
        <v>1233</v>
      </c>
      <c r="B48" s="149">
        <f>B35+B36</f>
        <v>2640786</v>
      </c>
    </row>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sheetData>
  <mergeCells count="3">
    <mergeCell ref="A2:B2"/>
    <mergeCell ref="A4:B4"/>
    <mergeCell ref="C38:F38"/>
  </mergeCells>
  <printOptions horizontalCentered="1"/>
  <pageMargins left="0.589583333333333" right="0.589583333333333" top="0.789583333333333" bottom="0.639583333333333" header="0.389583333333333" footer="0.389583333333333"/>
  <pageSetup paperSize="9" scale="84" fitToHeight="0" orientation="portrait" horizontalDpi="600" verticalDpi="6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B273"/>
  <sheetViews>
    <sheetView showGridLines="0" showZeros="0" view="pageBreakPreview" zoomScale="85" zoomScaleNormal="85" workbookViewId="0">
      <pane ySplit="5" topLeftCell="BM63" activePane="bottomLeft" state="frozen"/>
      <selection/>
      <selection pane="bottomLeft" activeCell="E10" sqref="E10"/>
    </sheetView>
  </sheetViews>
  <sheetFormatPr defaultColWidth="8.8" defaultRowHeight="14.25" outlineLevelCol="1"/>
  <cols>
    <col min="1" max="1" width="82.6" style="140" customWidth="1"/>
    <col min="2" max="2" width="15.6" style="140" customWidth="1"/>
    <col min="3" max="32" width="9" style="140" customWidth="1"/>
    <col min="33" max="16384" width="8.8" style="140" customWidth="1"/>
  </cols>
  <sheetData>
    <row r="1" ht="25.95" customHeight="1" spans="2:2">
      <c r="B1" s="141" t="s">
        <v>1336</v>
      </c>
    </row>
    <row r="2" ht="25.5" spans="1:2">
      <c r="A2" s="142" t="s">
        <v>28</v>
      </c>
      <c r="B2" s="142"/>
    </row>
    <row r="3" customHeight="1" spans="1:2">
      <c r="A3" s="143"/>
      <c r="B3" s="144" t="s">
        <v>76</v>
      </c>
    </row>
    <row r="4" ht="24" customHeight="1" spans="1:2">
      <c r="A4" s="145" t="s">
        <v>1143</v>
      </c>
      <c r="B4" s="145"/>
    </row>
    <row r="5" ht="24" customHeight="1" spans="1:2">
      <c r="A5" s="145" t="s">
        <v>1337</v>
      </c>
      <c r="B5" s="145" t="s">
        <v>78</v>
      </c>
    </row>
    <row r="6" ht="24" customHeight="1" spans="1:2">
      <c r="A6" s="102" t="s">
        <v>1338</v>
      </c>
      <c r="B6" s="163">
        <v>0</v>
      </c>
    </row>
    <row r="7" ht="24" customHeight="1" spans="1:2">
      <c r="A7" s="164" t="s">
        <v>1339</v>
      </c>
      <c r="B7" s="165">
        <v>0</v>
      </c>
    </row>
    <row r="8" ht="24" customHeight="1" spans="1:2">
      <c r="A8" s="166" t="s">
        <v>1340</v>
      </c>
      <c r="B8" s="165"/>
    </row>
    <row r="9" ht="24" customHeight="1" spans="1:2">
      <c r="A9" s="166" t="s">
        <v>1341</v>
      </c>
      <c r="B9" s="165"/>
    </row>
    <row r="10" ht="24" customHeight="1" spans="1:2">
      <c r="A10" s="166" t="s">
        <v>1342</v>
      </c>
      <c r="B10" s="165"/>
    </row>
    <row r="11" ht="24" customHeight="1" spans="1:2">
      <c r="A11" s="166" t="s">
        <v>1343</v>
      </c>
      <c r="B11" s="165"/>
    </row>
    <row r="12" ht="24" customHeight="1" spans="1:2">
      <c r="A12" s="166" t="s">
        <v>1344</v>
      </c>
      <c r="B12" s="165"/>
    </row>
    <row r="13" ht="24" customHeight="1" spans="1:2">
      <c r="A13" s="164" t="s">
        <v>1345</v>
      </c>
      <c r="B13" s="165">
        <v>0</v>
      </c>
    </row>
    <row r="14" ht="24" customHeight="1" spans="1:2">
      <c r="A14" s="164" t="s">
        <v>1346</v>
      </c>
      <c r="B14" s="165"/>
    </row>
    <row r="15" ht="24" customHeight="1" spans="1:2">
      <c r="A15" s="164" t="s">
        <v>1347</v>
      </c>
      <c r="B15" s="165"/>
    </row>
    <row r="16" ht="24" customHeight="1" spans="1:2">
      <c r="A16" s="164" t="s">
        <v>1348</v>
      </c>
      <c r="B16" s="165"/>
    </row>
    <row r="17" ht="24" customHeight="1" spans="1:2">
      <c r="A17" s="164" t="s">
        <v>1349</v>
      </c>
      <c r="B17" s="165"/>
    </row>
    <row r="18" ht="24" customHeight="1" spans="1:2">
      <c r="A18" s="164" t="s">
        <v>1350</v>
      </c>
      <c r="B18" s="165"/>
    </row>
    <row r="19" ht="24" customHeight="1" spans="1:2">
      <c r="A19" s="164" t="s">
        <v>1351</v>
      </c>
      <c r="B19" s="165">
        <v>0</v>
      </c>
    </row>
    <row r="20" ht="24" customHeight="1" spans="1:2">
      <c r="A20" s="151" t="s">
        <v>1352</v>
      </c>
      <c r="B20" s="165"/>
    </row>
    <row r="21" ht="24" customHeight="1" spans="1:2">
      <c r="A21" s="151" t="s">
        <v>1353</v>
      </c>
      <c r="B21" s="165"/>
    </row>
    <row r="22" ht="24" customHeight="1" spans="1:2">
      <c r="A22" s="102" t="s">
        <v>1354</v>
      </c>
      <c r="B22" s="165">
        <f>B23+B27+B31</f>
        <v>7546</v>
      </c>
    </row>
    <row r="23" ht="24" customHeight="1" spans="1:2">
      <c r="A23" s="166" t="s">
        <v>1355</v>
      </c>
      <c r="B23" s="165">
        <f>SUM(B24:B26)</f>
        <v>7546</v>
      </c>
    </row>
    <row r="24" ht="24" customHeight="1" spans="1:2">
      <c r="A24" s="166" t="s">
        <v>1356</v>
      </c>
      <c r="B24" s="165">
        <v>3516</v>
      </c>
    </row>
    <row r="25" ht="24" customHeight="1" spans="1:2">
      <c r="A25" s="166" t="s">
        <v>1357</v>
      </c>
      <c r="B25" s="165">
        <v>3109</v>
      </c>
    </row>
    <row r="26" ht="24" customHeight="1" spans="1:2">
      <c r="A26" s="166" t="s">
        <v>1358</v>
      </c>
      <c r="B26" s="165">
        <v>921</v>
      </c>
    </row>
    <row r="27" ht="24" customHeight="1" spans="1:2">
      <c r="A27" s="166" t="s">
        <v>1359</v>
      </c>
      <c r="B27" s="165">
        <v>0</v>
      </c>
    </row>
    <row r="28" ht="24" customHeight="1" spans="1:2">
      <c r="A28" s="166" t="s">
        <v>1356</v>
      </c>
      <c r="B28" s="165"/>
    </row>
    <row r="29" ht="24" customHeight="1" spans="1:2">
      <c r="A29" s="166" t="s">
        <v>1357</v>
      </c>
      <c r="B29" s="165"/>
    </row>
    <row r="30" ht="24" customHeight="1" spans="1:2">
      <c r="A30" s="103" t="s">
        <v>1360</v>
      </c>
      <c r="B30" s="165"/>
    </row>
    <row r="31" ht="24" customHeight="1" spans="1:2">
      <c r="A31" s="164" t="s">
        <v>1361</v>
      </c>
      <c r="B31" s="165">
        <v>0</v>
      </c>
    </row>
    <row r="32" ht="24" customHeight="1" spans="1:2">
      <c r="A32" s="151" t="s">
        <v>1357</v>
      </c>
      <c r="B32" s="165"/>
    </row>
    <row r="33" ht="24" customHeight="1" spans="1:2">
      <c r="A33" s="151" t="s">
        <v>1362</v>
      </c>
      <c r="B33" s="165"/>
    </row>
    <row r="34" ht="24" customHeight="1" spans="1:2">
      <c r="A34" s="102" t="s">
        <v>1363</v>
      </c>
      <c r="B34" s="165">
        <v>0</v>
      </c>
    </row>
    <row r="35" ht="24" customHeight="1" spans="1:2">
      <c r="A35" s="102" t="s">
        <v>1364</v>
      </c>
      <c r="B35" s="165">
        <v>0</v>
      </c>
    </row>
    <row r="36" ht="24" customHeight="1" spans="1:2">
      <c r="A36" s="102" t="s">
        <v>1365</v>
      </c>
      <c r="B36" s="165"/>
    </row>
    <row r="37" ht="24" customHeight="1" spans="1:2">
      <c r="A37" s="102" t="s">
        <v>1366</v>
      </c>
      <c r="B37" s="165"/>
    </row>
    <row r="38" ht="24" customHeight="1" spans="1:2">
      <c r="A38" s="102" t="s">
        <v>1367</v>
      </c>
      <c r="B38" s="165"/>
    </row>
    <row r="39" s="139" customFormat="1" ht="24" customHeight="1" spans="1:2">
      <c r="A39" s="102" t="s">
        <v>1368</v>
      </c>
      <c r="B39" s="165"/>
    </row>
    <row r="40" ht="24" customHeight="1" spans="1:2">
      <c r="A40" s="102" t="s">
        <v>1369</v>
      </c>
      <c r="B40" s="165">
        <v>0</v>
      </c>
    </row>
    <row r="41" ht="24" customHeight="1" spans="1:2">
      <c r="A41" s="102" t="s">
        <v>1370</v>
      </c>
      <c r="B41" s="165"/>
    </row>
    <row r="42" ht="24" customHeight="1" spans="1:2">
      <c r="A42" s="102" t="s">
        <v>1371</v>
      </c>
      <c r="B42" s="165"/>
    </row>
    <row r="43" ht="24" customHeight="1" spans="1:2">
      <c r="A43" s="102" t="s">
        <v>1372</v>
      </c>
      <c r="B43" s="165"/>
    </row>
    <row r="44" ht="24" customHeight="1" spans="1:2">
      <c r="A44" s="102" t="s">
        <v>1373</v>
      </c>
      <c r="B44" s="165"/>
    </row>
    <row r="45" ht="24" customHeight="1" spans="1:2">
      <c r="A45" s="102" t="s">
        <v>1374</v>
      </c>
      <c r="B45" s="165">
        <f>B46+B59+B63+B64+B70+B74+B78+B82+B88+B91</f>
        <v>1777950</v>
      </c>
    </row>
    <row r="46" ht="24" customHeight="1" spans="1:2">
      <c r="A46" s="102" t="s">
        <v>1375</v>
      </c>
      <c r="B46" s="165">
        <f>SUM(B47:B58)</f>
        <v>1677999</v>
      </c>
    </row>
    <row r="47" ht="24" customHeight="1" spans="1:2">
      <c r="A47" s="103" t="s">
        <v>1376</v>
      </c>
      <c r="B47" s="165">
        <v>382162</v>
      </c>
    </row>
    <row r="48" ht="24" customHeight="1" spans="1:2">
      <c r="A48" s="103" t="s">
        <v>1377</v>
      </c>
      <c r="B48" s="165">
        <v>187587</v>
      </c>
    </row>
    <row r="49" ht="24" customHeight="1" spans="1:2">
      <c r="A49" s="103" t="s">
        <v>1378</v>
      </c>
      <c r="B49" s="165"/>
    </row>
    <row r="50" ht="24" customHeight="1" spans="1:2">
      <c r="A50" s="103" t="s">
        <v>1379</v>
      </c>
      <c r="B50" s="165">
        <v>13000</v>
      </c>
    </row>
    <row r="51" ht="24" customHeight="1" spans="1:2">
      <c r="A51" s="103" t="s">
        <v>1380</v>
      </c>
      <c r="B51" s="165"/>
    </row>
    <row r="52" ht="24" customHeight="1" spans="1:2">
      <c r="A52" s="103" t="s">
        <v>1381</v>
      </c>
      <c r="B52" s="165">
        <v>9020</v>
      </c>
    </row>
    <row r="53" ht="24" customHeight="1" spans="1:2">
      <c r="A53" s="103" t="s">
        <v>1382</v>
      </c>
      <c r="B53" s="165">
        <v>2627</v>
      </c>
    </row>
    <row r="54" ht="24" customHeight="1" spans="1:2">
      <c r="A54" s="103" t="s">
        <v>1383</v>
      </c>
      <c r="B54" s="165"/>
    </row>
    <row r="55" ht="24" customHeight="1" spans="1:2">
      <c r="A55" s="103" t="s">
        <v>1384</v>
      </c>
      <c r="B55" s="165"/>
    </row>
    <row r="56" ht="24" customHeight="1" spans="1:2">
      <c r="A56" s="103" t="s">
        <v>1385</v>
      </c>
      <c r="B56" s="165"/>
    </row>
    <row r="57" ht="24" customHeight="1" spans="1:2">
      <c r="A57" s="103" t="s">
        <v>1386</v>
      </c>
      <c r="B57" s="165"/>
    </row>
    <row r="58" ht="24" customHeight="1" spans="1:2">
      <c r="A58" s="103" t="s">
        <v>1387</v>
      </c>
      <c r="B58" s="165">
        <v>1083603</v>
      </c>
    </row>
    <row r="59" ht="24" customHeight="1" spans="1:2">
      <c r="A59" s="102" t="s">
        <v>1388</v>
      </c>
      <c r="B59" s="165">
        <v>0</v>
      </c>
    </row>
    <row r="60" ht="24" customHeight="1" spans="1:2">
      <c r="A60" s="103" t="s">
        <v>1376</v>
      </c>
      <c r="B60" s="165"/>
    </row>
    <row r="61" ht="24" customHeight="1" spans="1:2">
      <c r="A61" s="103" t="s">
        <v>1377</v>
      </c>
      <c r="B61" s="165"/>
    </row>
    <row r="62" ht="24" customHeight="1" spans="1:2">
      <c r="A62" s="103" t="s">
        <v>1389</v>
      </c>
      <c r="B62" s="165"/>
    </row>
    <row r="63" ht="24" customHeight="1" spans="1:2">
      <c r="A63" s="102" t="s">
        <v>1390</v>
      </c>
      <c r="B63" s="165">
        <v>56</v>
      </c>
    </row>
    <row r="64" ht="24" customHeight="1" spans="1:2">
      <c r="A64" s="102" t="s">
        <v>1391</v>
      </c>
      <c r="B64" s="165">
        <f>SUM(B65:B69)</f>
        <v>46700</v>
      </c>
    </row>
    <row r="65" ht="24" customHeight="1" spans="1:2">
      <c r="A65" s="103" t="s">
        <v>1392</v>
      </c>
      <c r="B65" s="165">
        <v>3523</v>
      </c>
    </row>
    <row r="66" ht="24" customHeight="1" spans="1:2">
      <c r="A66" s="103" t="s">
        <v>1393</v>
      </c>
      <c r="B66" s="165">
        <v>600</v>
      </c>
    </row>
    <row r="67" ht="24" customHeight="1" spans="1:2">
      <c r="A67" s="103" t="s">
        <v>1394</v>
      </c>
      <c r="B67" s="165">
        <v>100</v>
      </c>
    </row>
    <row r="68" ht="24" customHeight="1" spans="1:2">
      <c r="A68" s="103" t="s">
        <v>1395</v>
      </c>
      <c r="B68" s="165">
        <v>100</v>
      </c>
    </row>
    <row r="69" ht="24" customHeight="1" spans="1:2">
      <c r="A69" s="103" t="s">
        <v>1396</v>
      </c>
      <c r="B69" s="165">
        <v>42377</v>
      </c>
    </row>
    <row r="70" ht="24" customHeight="1" spans="1:2">
      <c r="A70" s="102" t="s">
        <v>1397</v>
      </c>
      <c r="B70" s="165">
        <f>SUM(B71:B73)</f>
        <v>35195</v>
      </c>
    </row>
    <row r="71" ht="24" customHeight="1" spans="1:2">
      <c r="A71" s="102" t="s">
        <v>1398</v>
      </c>
      <c r="B71" s="165">
        <v>16150</v>
      </c>
    </row>
    <row r="72" ht="24" customHeight="1" spans="1:2">
      <c r="A72" s="102" t="s">
        <v>1399</v>
      </c>
      <c r="B72" s="165">
        <v>95</v>
      </c>
    </row>
    <row r="73" ht="24" customHeight="1" spans="1:2">
      <c r="A73" s="102" t="s">
        <v>1400</v>
      </c>
      <c r="B73" s="165">
        <v>18950</v>
      </c>
    </row>
    <row r="74" ht="24" customHeight="1" spans="1:2">
      <c r="A74" s="167" t="s">
        <v>1401</v>
      </c>
      <c r="B74" s="165">
        <f>SUM(B75:B77)</f>
        <v>10000</v>
      </c>
    </row>
    <row r="75" ht="24" customHeight="1" spans="1:2">
      <c r="A75" s="151" t="s">
        <v>1376</v>
      </c>
      <c r="B75" s="165"/>
    </row>
    <row r="76" ht="24" customHeight="1" spans="1:2">
      <c r="A76" s="151" t="s">
        <v>1377</v>
      </c>
      <c r="B76" s="165">
        <v>10000</v>
      </c>
    </row>
    <row r="77" ht="24" customHeight="1" spans="1:2">
      <c r="A77" s="151" t="s">
        <v>1402</v>
      </c>
      <c r="B77" s="165"/>
    </row>
    <row r="78" ht="24" customHeight="1" spans="1:2">
      <c r="A78" s="167" t="s">
        <v>1403</v>
      </c>
      <c r="B78" s="165">
        <f>SUM(B79:B81)</f>
        <v>8000</v>
      </c>
    </row>
    <row r="79" ht="24" customHeight="1" spans="1:2">
      <c r="A79" s="151" t="s">
        <v>1376</v>
      </c>
      <c r="B79" s="165"/>
    </row>
    <row r="80" ht="24" customHeight="1" spans="1:2">
      <c r="A80" s="151" t="s">
        <v>1377</v>
      </c>
      <c r="B80" s="165"/>
    </row>
    <row r="81" ht="24" customHeight="1" spans="1:2">
      <c r="A81" s="151" t="s">
        <v>1404</v>
      </c>
      <c r="B81" s="165">
        <v>8000</v>
      </c>
    </row>
    <row r="82" ht="24" customHeight="1" spans="1:2">
      <c r="A82" s="167" t="s">
        <v>1405</v>
      </c>
      <c r="B82" s="165">
        <v>0</v>
      </c>
    </row>
    <row r="83" ht="24" customHeight="1" spans="1:2">
      <c r="A83" s="151" t="s">
        <v>1392</v>
      </c>
      <c r="B83" s="165"/>
    </row>
    <row r="84" ht="24" customHeight="1" spans="1:2">
      <c r="A84" s="151" t="s">
        <v>1393</v>
      </c>
      <c r="B84" s="165"/>
    </row>
    <row r="85" ht="24" customHeight="1" spans="1:2">
      <c r="A85" s="151" t="s">
        <v>1394</v>
      </c>
      <c r="B85" s="165"/>
    </row>
    <row r="86" ht="24" customHeight="1" spans="1:2">
      <c r="A86" s="151" t="s">
        <v>1395</v>
      </c>
      <c r="B86" s="165"/>
    </row>
    <row r="87" ht="24" customHeight="1" spans="1:2">
      <c r="A87" s="151" t="s">
        <v>1406</v>
      </c>
      <c r="B87" s="165"/>
    </row>
    <row r="88" ht="24" customHeight="1" spans="1:2">
      <c r="A88" s="167" t="s">
        <v>1407</v>
      </c>
      <c r="B88" s="165">
        <v>0</v>
      </c>
    </row>
    <row r="89" ht="24" customHeight="1" spans="1:2">
      <c r="A89" s="151" t="s">
        <v>1398</v>
      </c>
      <c r="B89" s="165"/>
    </row>
    <row r="90" ht="24" customHeight="1" spans="1:2">
      <c r="A90" s="151" t="s">
        <v>1408</v>
      </c>
      <c r="B90" s="165"/>
    </row>
    <row r="91" ht="24" customHeight="1" spans="1:2">
      <c r="A91" s="151" t="s">
        <v>1409</v>
      </c>
      <c r="B91" s="165">
        <v>0</v>
      </c>
    </row>
    <row r="92" ht="24" customHeight="1" spans="1:2">
      <c r="A92" s="151" t="s">
        <v>1376</v>
      </c>
      <c r="B92" s="165"/>
    </row>
    <row r="93" ht="24" customHeight="1" spans="1:2">
      <c r="A93" s="151" t="s">
        <v>1377</v>
      </c>
      <c r="B93" s="165"/>
    </row>
    <row r="94" ht="24" customHeight="1" spans="1:2">
      <c r="A94" s="151" t="s">
        <v>1378</v>
      </c>
      <c r="B94" s="165"/>
    </row>
    <row r="95" ht="24" customHeight="1" spans="1:2">
      <c r="A95" s="151" t="s">
        <v>1379</v>
      </c>
      <c r="B95" s="165"/>
    </row>
    <row r="96" ht="24" customHeight="1" spans="1:2">
      <c r="A96" s="151" t="s">
        <v>1382</v>
      </c>
      <c r="B96" s="165"/>
    </row>
    <row r="97" ht="24" customHeight="1" spans="1:2">
      <c r="A97" s="151" t="s">
        <v>1384</v>
      </c>
      <c r="B97" s="165"/>
    </row>
    <row r="98" ht="24" customHeight="1" spans="1:2">
      <c r="A98" s="151" t="s">
        <v>1385</v>
      </c>
      <c r="B98" s="165"/>
    </row>
    <row r="99" ht="24" customHeight="1" spans="1:2">
      <c r="A99" s="151" t="s">
        <v>1410</v>
      </c>
      <c r="B99" s="165"/>
    </row>
    <row r="100" ht="24" customHeight="1" spans="1:2">
      <c r="A100" s="102" t="s">
        <v>1411</v>
      </c>
      <c r="B100" s="165">
        <f>B101+B111</f>
        <v>25</v>
      </c>
    </row>
    <row r="101" ht="24" customHeight="1" spans="1:2">
      <c r="A101" s="103" t="s">
        <v>1412</v>
      </c>
      <c r="B101" s="165">
        <f>SUM(B102:B105)</f>
        <v>5</v>
      </c>
    </row>
    <row r="102" ht="24" customHeight="1" spans="1:2">
      <c r="A102" s="103" t="s">
        <v>1357</v>
      </c>
      <c r="B102" s="165"/>
    </row>
    <row r="103" ht="24" customHeight="1" spans="1:2">
      <c r="A103" s="103" t="s">
        <v>1413</v>
      </c>
      <c r="B103" s="165"/>
    </row>
    <row r="104" ht="24" customHeight="1" spans="1:2">
      <c r="A104" s="103" t="s">
        <v>1414</v>
      </c>
      <c r="B104" s="165"/>
    </row>
    <row r="105" ht="24" customHeight="1" spans="1:2">
      <c r="A105" s="103" t="s">
        <v>1415</v>
      </c>
      <c r="B105" s="165">
        <v>5</v>
      </c>
    </row>
    <row r="106" ht="24" customHeight="1" spans="1:2">
      <c r="A106" s="103" t="s">
        <v>1416</v>
      </c>
      <c r="B106" s="165">
        <v>0</v>
      </c>
    </row>
    <row r="107" ht="24" customHeight="1" spans="1:2">
      <c r="A107" s="103" t="s">
        <v>1357</v>
      </c>
      <c r="B107" s="165"/>
    </row>
    <row r="108" ht="24" customHeight="1" spans="1:2">
      <c r="A108" s="103" t="s">
        <v>1413</v>
      </c>
      <c r="B108" s="165"/>
    </row>
    <row r="109" ht="24" customHeight="1" spans="1:2">
      <c r="A109" s="103" t="s">
        <v>1417</v>
      </c>
      <c r="B109" s="165"/>
    </row>
    <row r="110" ht="24" customHeight="1" spans="1:2">
      <c r="A110" s="103" t="s">
        <v>1418</v>
      </c>
      <c r="B110" s="165"/>
    </row>
    <row r="111" ht="24" customHeight="1" spans="1:2">
      <c r="A111" s="103" t="s">
        <v>1419</v>
      </c>
      <c r="B111" s="165">
        <f>SUM(B112:B115)</f>
        <v>20</v>
      </c>
    </row>
    <row r="112" ht="24" customHeight="1" spans="1:2">
      <c r="A112" s="103" t="s">
        <v>1420</v>
      </c>
      <c r="B112" s="165"/>
    </row>
    <row r="113" ht="24" customHeight="1" spans="1:2">
      <c r="A113" s="103" t="s">
        <v>1421</v>
      </c>
      <c r="B113" s="165">
        <v>20</v>
      </c>
    </row>
    <row r="114" ht="24" customHeight="1" spans="1:2">
      <c r="A114" s="103" t="s">
        <v>1422</v>
      </c>
      <c r="B114" s="165"/>
    </row>
    <row r="115" ht="24" customHeight="1" spans="1:2">
      <c r="A115" s="103" t="s">
        <v>1423</v>
      </c>
      <c r="B115" s="165"/>
    </row>
    <row r="116" ht="24" customHeight="1" spans="1:2">
      <c r="A116" s="166" t="s">
        <v>1424</v>
      </c>
      <c r="B116" s="165">
        <v>0</v>
      </c>
    </row>
    <row r="117" ht="24" customHeight="1" spans="1:2">
      <c r="A117" s="103" t="s">
        <v>1425</v>
      </c>
      <c r="B117" s="165">
        <v>0</v>
      </c>
    </row>
    <row r="118" ht="24" customHeight="1" spans="1:2">
      <c r="A118" s="103" t="s">
        <v>1426</v>
      </c>
      <c r="B118" s="165"/>
    </row>
    <row r="119" ht="24" customHeight="1" spans="1:2">
      <c r="A119" s="103" t="s">
        <v>1427</v>
      </c>
      <c r="B119" s="165"/>
    </row>
    <row r="120" ht="24" customHeight="1" spans="1:2">
      <c r="A120" s="103" t="s">
        <v>1428</v>
      </c>
      <c r="B120" s="165"/>
    </row>
    <row r="121" ht="24" customHeight="1" spans="1:2">
      <c r="A121" s="103" t="s">
        <v>1429</v>
      </c>
      <c r="B121" s="165"/>
    </row>
    <row r="122" ht="24" customHeight="1" spans="1:2">
      <c r="A122" s="103" t="s">
        <v>1430</v>
      </c>
      <c r="B122" s="165">
        <v>0</v>
      </c>
    </row>
    <row r="123" ht="24" customHeight="1" spans="1:2">
      <c r="A123" s="103" t="s">
        <v>1428</v>
      </c>
      <c r="B123" s="165"/>
    </row>
    <row r="124" ht="24" customHeight="1" spans="1:2">
      <c r="A124" s="103" t="s">
        <v>1431</v>
      </c>
      <c r="B124" s="165"/>
    </row>
    <row r="125" ht="24" customHeight="1" spans="1:2">
      <c r="A125" s="103" t="s">
        <v>1432</v>
      </c>
      <c r="B125" s="165"/>
    </row>
    <row r="126" ht="24" customHeight="1" spans="1:2">
      <c r="A126" s="103" t="s">
        <v>1433</v>
      </c>
      <c r="B126" s="165"/>
    </row>
    <row r="127" ht="24" customHeight="1" spans="1:2">
      <c r="A127" s="103" t="s">
        <v>1434</v>
      </c>
      <c r="B127" s="165">
        <v>0</v>
      </c>
    </row>
    <row r="128" ht="24" customHeight="1" spans="1:2">
      <c r="A128" s="103" t="s">
        <v>1435</v>
      </c>
      <c r="B128" s="165"/>
    </row>
    <row r="129" ht="24" customHeight="1" spans="1:2">
      <c r="A129" s="103" t="s">
        <v>1436</v>
      </c>
      <c r="B129" s="165"/>
    </row>
    <row r="130" ht="24" customHeight="1" spans="1:2">
      <c r="A130" s="103" t="s">
        <v>1437</v>
      </c>
      <c r="B130" s="165"/>
    </row>
    <row r="131" ht="24" customHeight="1" spans="1:2">
      <c r="A131" s="103" t="s">
        <v>1438</v>
      </c>
      <c r="B131" s="165"/>
    </row>
    <row r="132" ht="24" customHeight="1" spans="1:2">
      <c r="A132" s="103" t="s">
        <v>1439</v>
      </c>
      <c r="B132" s="165">
        <v>0</v>
      </c>
    </row>
    <row r="133" ht="24" customHeight="1" spans="1:2">
      <c r="A133" s="103" t="s">
        <v>1440</v>
      </c>
      <c r="B133" s="165"/>
    </row>
    <row r="134" ht="24" customHeight="1" spans="1:2">
      <c r="A134" s="103" t="s">
        <v>1441</v>
      </c>
      <c r="B134" s="165"/>
    </row>
    <row r="135" ht="24" customHeight="1" spans="1:2">
      <c r="A135" s="103" t="s">
        <v>1442</v>
      </c>
      <c r="B135" s="165"/>
    </row>
    <row r="136" ht="24" customHeight="1" spans="1:2">
      <c r="A136" s="103" t="s">
        <v>1443</v>
      </c>
      <c r="B136" s="165"/>
    </row>
    <row r="137" ht="24" customHeight="1" spans="1:2">
      <c r="A137" s="103" t="s">
        <v>1444</v>
      </c>
      <c r="B137" s="165"/>
    </row>
    <row r="138" ht="24" customHeight="1" spans="1:2">
      <c r="A138" s="103" t="s">
        <v>1445</v>
      </c>
      <c r="B138" s="165"/>
    </row>
    <row r="139" ht="24" customHeight="1" spans="1:2">
      <c r="A139" s="103" t="s">
        <v>1446</v>
      </c>
      <c r="B139" s="165"/>
    </row>
    <row r="140" ht="24" customHeight="1" spans="1:2">
      <c r="A140" s="103" t="s">
        <v>1447</v>
      </c>
      <c r="B140" s="165"/>
    </row>
    <row r="141" ht="24" customHeight="1" spans="1:2">
      <c r="A141" s="103" t="s">
        <v>1448</v>
      </c>
      <c r="B141" s="165">
        <v>0</v>
      </c>
    </row>
    <row r="142" ht="24" customHeight="1" spans="1:2">
      <c r="A142" s="103" t="s">
        <v>1449</v>
      </c>
      <c r="B142" s="165"/>
    </row>
    <row r="143" ht="24" customHeight="1" spans="1:2">
      <c r="A143" s="103" t="s">
        <v>1450</v>
      </c>
      <c r="B143" s="165"/>
    </row>
    <row r="144" ht="24" customHeight="1" spans="1:2">
      <c r="A144" s="103" t="s">
        <v>1451</v>
      </c>
      <c r="B144" s="165"/>
    </row>
    <row r="145" ht="24" customHeight="1" spans="1:2">
      <c r="A145" s="103" t="s">
        <v>1452</v>
      </c>
      <c r="B145" s="165"/>
    </row>
    <row r="146" ht="24" customHeight="1" spans="1:2">
      <c r="A146" s="103" t="s">
        <v>1453</v>
      </c>
      <c r="B146" s="165"/>
    </row>
    <row r="147" ht="24" customHeight="1" spans="1:2">
      <c r="A147" s="103" t="s">
        <v>1454</v>
      </c>
      <c r="B147" s="165"/>
    </row>
    <row r="148" ht="24" customHeight="1" spans="1:2">
      <c r="A148" s="103" t="s">
        <v>1455</v>
      </c>
      <c r="B148" s="165">
        <v>0</v>
      </c>
    </row>
    <row r="149" ht="24" customHeight="1" spans="1:2">
      <c r="A149" s="103" t="s">
        <v>1456</v>
      </c>
      <c r="B149" s="165"/>
    </row>
    <row r="150" ht="24" customHeight="1" spans="1:2">
      <c r="A150" s="103" t="s">
        <v>1457</v>
      </c>
      <c r="B150" s="165"/>
    </row>
    <row r="151" ht="24" customHeight="1" spans="1:2">
      <c r="A151" s="103" t="s">
        <v>1458</v>
      </c>
      <c r="B151" s="165"/>
    </row>
    <row r="152" ht="24" customHeight="1" spans="1:2">
      <c r="A152" s="103" t="s">
        <v>1459</v>
      </c>
      <c r="B152" s="165"/>
    </row>
    <row r="153" ht="24" customHeight="1" spans="1:2">
      <c r="A153" s="103" t="s">
        <v>1460</v>
      </c>
      <c r="B153" s="165"/>
    </row>
    <row r="154" ht="24" customHeight="1" spans="1:2">
      <c r="A154" s="103" t="s">
        <v>1461</v>
      </c>
      <c r="B154" s="165"/>
    </row>
    <row r="155" ht="24" customHeight="1" spans="1:2">
      <c r="A155" s="103" t="s">
        <v>1462</v>
      </c>
      <c r="B155" s="165"/>
    </row>
    <row r="156" ht="24" customHeight="1" spans="1:2">
      <c r="A156" s="103" t="s">
        <v>1463</v>
      </c>
      <c r="B156" s="165"/>
    </row>
    <row r="157" ht="24" customHeight="1" spans="1:2">
      <c r="A157" s="103" t="s">
        <v>1464</v>
      </c>
      <c r="B157" s="165">
        <v>0</v>
      </c>
    </row>
    <row r="158" ht="24" customHeight="1" spans="1:2">
      <c r="A158" s="151" t="s">
        <v>1426</v>
      </c>
      <c r="B158" s="165"/>
    </row>
    <row r="159" ht="24" customHeight="1" spans="1:2">
      <c r="A159" s="151" t="s">
        <v>1465</v>
      </c>
      <c r="B159" s="165"/>
    </row>
    <row r="160" ht="24" customHeight="1" spans="1:2">
      <c r="A160" s="103" t="s">
        <v>1466</v>
      </c>
      <c r="B160" s="165">
        <v>0</v>
      </c>
    </row>
    <row r="161" ht="24" customHeight="1" spans="1:2">
      <c r="A161" s="151" t="s">
        <v>1426</v>
      </c>
      <c r="B161" s="165"/>
    </row>
    <row r="162" ht="24" customHeight="1" spans="1:2">
      <c r="A162" s="151" t="s">
        <v>1467</v>
      </c>
      <c r="B162" s="165"/>
    </row>
    <row r="163" ht="24" customHeight="1" spans="1:2">
      <c r="A163" s="103" t="s">
        <v>1468</v>
      </c>
      <c r="B163" s="165"/>
    </row>
    <row r="164" ht="24" customHeight="1" spans="1:2">
      <c r="A164" s="103" t="s">
        <v>1469</v>
      </c>
      <c r="B164" s="165">
        <v>0</v>
      </c>
    </row>
    <row r="165" ht="24" customHeight="1" spans="1:2">
      <c r="A165" s="151" t="s">
        <v>1435</v>
      </c>
      <c r="B165" s="165"/>
    </row>
    <row r="166" ht="24" customHeight="1" spans="1:2">
      <c r="A166" s="151" t="s">
        <v>1437</v>
      </c>
      <c r="B166" s="165"/>
    </row>
    <row r="167" ht="24" customHeight="1" spans="1:2">
      <c r="A167" s="151" t="s">
        <v>1470</v>
      </c>
      <c r="B167" s="165"/>
    </row>
    <row r="168" ht="24" customHeight="1" spans="1:2">
      <c r="A168" s="166" t="s">
        <v>1471</v>
      </c>
      <c r="B168" s="165">
        <v>0</v>
      </c>
    </row>
    <row r="169" ht="24" customHeight="1" spans="1:2">
      <c r="A169" s="103" t="s">
        <v>1472</v>
      </c>
      <c r="B169" s="165">
        <v>0</v>
      </c>
    </row>
    <row r="170" ht="24" customHeight="1" spans="1:2">
      <c r="A170" s="103" t="s">
        <v>1473</v>
      </c>
      <c r="B170" s="165"/>
    </row>
    <row r="171" ht="24" customHeight="1" spans="1:2">
      <c r="A171" s="103" t="s">
        <v>1474</v>
      </c>
      <c r="B171" s="165"/>
    </row>
    <row r="172" ht="24" customHeight="1" spans="1:2">
      <c r="A172" s="166" t="s">
        <v>1475</v>
      </c>
      <c r="B172" s="165">
        <f>B173+B177+B186</f>
        <v>271066</v>
      </c>
    </row>
    <row r="173" ht="24" customHeight="1" spans="1:2">
      <c r="A173" s="103" t="s">
        <v>1476</v>
      </c>
      <c r="B173" s="165">
        <f>SUM(B174:B176)</f>
        <v>269190</v>
      </c>
    </row>
    <row r="174" ht="24" customHeight="1" spans="1:2">
      <c r="A174" s="103" t="s">
        <v>1477</v>
      </c>
      <c r="B174" s="165">
        <v>269190</v>
      </c>
    </row>
    <row r="175" ht="24" customHeight="1" spans="1:2">
      <c r="A175" s="103" t="s">
        <v>1478</v>
      </c>
      <c r="B175" s="165"/>
    </row>
    <row r="176" ht="24" customHeight="1" spans="1:2">
      <c r="A176" s="103" t="s">
        <v>1479</v>
      </c>
      <c r="B176" s="165"/>
    </row>
    <row r="177" ht="24" customHeight="1" spans="1:2">
      <c r="A177" s="103" t="s">
        <v>1480</v>
      </c>
      <c r="B177" s="165">
        <f>SUM(B178:B185)</f>
        <v>11</v>
      </c>
    </row>
    <row r="178" ht="24" customHeight="1" spans="1:2">
      <c r="A178" s="103" t="s">
        <v>1481</v>
      </c>
      <c r="B178" s="165"/>
    </row>
    <row r="179" ht="24" customHeight="1" spans="1:2">
      <c r="A179" s="103" t="s">
        <v>1482</v>
      </c>
      <c r="B179" s="165"/>
    </row>
    <row r="180" ht="24" customHeight="1" spans="1:2">
      <c r="A180" s="103" t="s">
        <v>1483</v>
      </c>
      <c r="B180" s="165">
        <v>11</v>
      </c>
    </row>
    <row r="181" ht="24" customHeight="1" spans="1:2">
      <c r="A181" s="103" t="s">
        <v>1484</v>
      </c>
      <c r="B181" s="165"/>
    </row>
    <row r="182" ht="24" customHeight="1" spans="1:2">
      <c r="A182" s="103" t="s">
        <v>1485</v>
      </c>
      <c r="B182" s="165"/>
    </row>
    <row r="183" ht="24" customHeight="1" spans="1:2">
      <c r="A183" s="103" t="s">
        <v>1486</v>
      </c>
      <c r="B183" s="165"/>
    </row>
    <row r="184" ht="24" customHeight="1" spans="1:2">
      <c r="A184" s="103" t="s">
        <v>1487</v>
      </c>
      <c r="B184" s="165"/>
    </row>
    <row r="185" ht="24" customHeight="1" spans="1:2">
      <c r="A185" s="103" t="s">
        <v>1488</v>
      </c>
      <c r="B185" s="165"/>
    </row>
    <row r="186" ht="24" customHeight="1" spans="1:2">
      <c r="A186" s="103" t="s">
        <v>1489</v>
      </c>
      <c r="B186" s="165">
        <f>SUM(B187:B196)</f>
        <v>1865</v>
      </c>
    </row>
    <row r="187" ht="24" customHeight="1" spans="1:2">
      <c r="A187" s="103" t="s">
        <v>1490</v>
      </c>
      <c r="B187" s="165">
        <v>324</v>
      </c>
    </row>
    <row r="188" ht="24" customHeight="1" spans="1:2">
      <c r="A188" s="103" t="s">
        <v>1491</v>
      </c>
      <c r="B188" s="165">
        <v>1112</v>
      </c>
    </row>
    <row r="189" ht="24" customHeight="1" spans="1:2">
      <c r="A189" s="103" t="s">
        <v>1492</v>
      </c>
      <c r="B189" s="165">
        <v>11</v>
      </c>
    </row>
    <row r="190" ht="24" customHeight="1" spans="1:2">
      <c r="A190" s="103" t="s">
        <v>1493</v>
      </c>
      <c r="B190" s="165"/>
    </row>
    <row r="191" ht="24" customHeight="1" spans="1:2">
      <c r="A191" s="103" t="s">
        <v>1494</v>
      </c>
      <c r="B191" s="165">
        <v>156</v>
      </c>
    </row>
    <row r="192" ht="24" customHeight="1" spans="1:2">
      <c r="A192" s="103" t="s">
        <v>1495</v>
      </c>
      <c r="B192" s="165"/>
    </row>
    <row r="193" ht="24" customHeight="1" spans="1:2">
      <c r="A193" s="103" t="s">
        <v>1496</v>
      </c>
      <c r="B193" s="165"/>
    </row>
    <row r="194" ht="24" customHeight="1" spans="1:2">
      <c r="A194" s="103" t="s">
        <v>1497</v>
      </c>
      <c r="B194" s="165"/>
    </row>
    <row r="195" ht="24" customHeight="1" spans="1:2">
      <c r="A195" s="103" t="s">
        <v>1498</v>
      </c>
      <c r="B195" s="165">
        <v>20</v>
      </c>
    </row>
    <row r="196" ht="24" customHeight="1" spans="1:2">
      <c r="A196" s="103" t="s">
        <v>1499</v>
      </c>
      <c r="B196" s="165">
        <v>242</v>
      </c>
    </row>
    <row r="197" ht="24" customHeight="1" spans="1:2">
      <c r="A197" s="166" t="s">
        <v>1500</v>
      </c>
      <c r="B197" s="165">
        <f>SUM(B198:B213)</f>
        <v>61704</v>
      </c>
    </row>
    <row r="198" ht="24" customHeight="1" spans="1:2">
      <c r="A198" s="166" t="s">
        <v>1501</v>
      </c>
      <c r="B198" s="165"/>
    </row>
    <row r="199" ht="24" customHeight="1" spans="1:2">
      <c r="A199" s="166" t="s">
        <v>1502</v>
      </c>
      <c r="B199" s="165"/>
    </row>
    <row r="200" ht="24" customHeight="1" spans="1:2">
      <c r="A200" s="166" t="s">
        <v>1503</v>
      </c>
      <c r="B200" s="165"/>
    </row>
    <row r="201" ht="24" customHeight="1" spans="1:2">
      <c r="A201" s="166" t="s">
        <v>1504</v>
      </c>
      <c r="B201" s="165">
        <v>13352</v>
      </c>
    </row>
    <row r="202" ht="24" customHeight="1" spans="1:2">
      <c r="A202" s="166" t="s">
        <v>1505</v>
      </c>
      <c r="B202" s="165"/>
    </row>
    <row r="203" ht="24" customHeight="1" spans="1:2">
      <c r="A203" s="166" t="s">
        <v>1506</v>
      </c>
      <c r="B203" s="165"/>
    </row>
    <row r="204" ht="24" customHeight="1" spans="1:2">
      <c r="A204" s="166" t="s">
        <v>1507</v>
      </c>
      <c r="B204" s="165"/>
    </row>
    <row r="205" ht="24" customHeight="1" spans="1:2">
      <c r="A205" s="166" t="s">
        <v>1508</v>
      </c>
      <c r="B205" s="165"/>
    </row>
    <row r="206" ht="24" customHeight="1" spans="1:2">
      <c r="A206" s="166" t="s">
        <v>1509</v>
      </c>
      <c r="B206" s="165"/>
    </row>
    <row r="207" ht="24" customHeight="1" spans="1:2">
      <c r="A207" s="166" t="s">
        <v>1510</v>
      </c>
      <c r="B207" s="165"/>
    </row>
    <row r="208" ht="24" customHeight="1" spans="1:2">
      <c r="A208" s="166" t="s">
        <v>1511</v>
      </c>
      <c r="B208" s="165"/>
    </row>
    <row r="209" ht="24" customHeight="1" spans="1:2">
      <c r="A209" s="166" t="s">
        <v>1512</v>
      </c>
      <c r="B209" s="165"/>
    </row>
    <row r="210" ht="24" customHeight="1" spans="1:2">
      <c r="A210" s="166" t="s">
        <v>1513</v>
      </c>
      <c r="B210" s="165"/>
    </row>
    <row r="211" ht="24" customHeight="1" spans="1:2">
      <c r="A211" s="166" t="s">
        <v>1514</v>
      </c>
      <c r="B211" s="165">
        <v>13000</v>
      </c>
    </row>
    <row r="212" ht="24" customHeight="1" spans="1:2">
      <c r="A212" s="166" t="s">
        <v>1515</v>
      </c>
      <c r="B212" s="165">
        <v>26923</v>
      </c>
    </row>
    <row r="213" ht="24" customHeight="1" spans="1:2">
      <c r="A213" s="166" t="s">
        <v>1516</v>
      </c>
      <c r="B213" s="165">
        <v>8429</v>
      </c>
    </row>
    <row r="214" ht="24" customHeight="1" spans="1:2">
      <c r="A214" s="166" t="s">
        <v>1517</v>
      </c>
      <c r="B214" s="165">
        <f>SUM(B215:B230)</f>
        <v>40</v>
      </c>
    </row>
    <row r="215" ht="24" customHeight="1" spans="1:2">
      <c r="A215" s="166" t="s">
        <v>1518</v>
      </c>
      <c r="B215" s="165"/>
    </row>
    <row r="216" ht="24" customHeight="1" spans="1:2">
      <c r="A216" s="166" t="s">
        <v>1519</v>
      </c>
      <c r="B216" s="165"/>
    </row>
    <row r="217" ht="24" customHeight="1" spans="1:2">
      <c r="A217" s="166" t="s">
        <v>1520</v>
      </c>
      <c r="B217" s="165"/>
    </row>
    <row r="218" ht="24" customHeight="1" spans="1:2">
      <c r="A218" s="166" t="s">
        <v>1521</v>
      </c>
      <c r="B218" s="165"/>
    </row>
    <row r="219" ht="24" customHeight="1" spans="1:2">
      <c r="A219" s="166" t="s">
        <v>1522</v>
      </c>
      <c r="B219" s="165"/>
    </row>
    <row r="220" ht="24" customHeight="1" spans="1:2">
      <c r="A220" s="166" t="s">
        <v>1523</v>
      </c>
      <c r="B220" s="165"/>
    </row>
    <row r="221" ht="20.1" customHeight="1" spans="1:2">
      <c r="A221" s="166" t="s">
        <v>1524</v>
      </c>
      <c r="B221" s="165"/>
    </row>
    <row r="222" ht="20.1" customHeight="1" spans="1:2">
      <c r="A222" s="166" t="s">
        <v>1525</v>
      </c>
      <c r="B222" s="165"/>
    </row>
    <row r="223" ht="20.1" customHeight="1" spans="1:2">
      <c r="A223" s="166" t="s">
        <v>1526</v>
      </c>
      <c r="B223" s="165"/>
    </row>
    <row r="224" ht="20.1" customHeight="1" spans="1:2">
      <c r="A224" s="166" t="s">
        <v>1527</v>
      </c>
      <c r="B224" s="165"/>
    </row>
    <row r="225" ht="20.1" customHeight="1" spans="1:2">
      <c r="A225" s="166" t="s">
        <v>1528</v>
      </c>
      <c r="B225" s="165"/>
    </row>
    <row r="226" ht="20.1" customHeight="1" spans="1:2">
      <c r="A226" s="166" t="s">
        <v>1529</v>
      </c>
      <c r="B226" s="165"/>
    </row>
    <row r="227" ht="20.1" customHeight="1" spans="1:2">
      <c r="A227" s="166" t="s">
        <v>1530</v>
      </c>
      <c r="B227" s="165"/>
    </row>
    <row r="228" ht="20.1" customHeight="1" spans="1:2">
      <c r="A228" s="166" t="s">
        <v>1531</v>
      </c>
      <c r="B228" s="165"/>
    </row>
    <row r="229" ht="20.1" customHeight="1" spans="1:2">
      <c r="A229" s="166" t="s">
        <v>1532</v>
      </c>
      <c r="B229" s="165"/>
    </row>
    <row r="230" ht="20.1" customHeight="1" spans="1:2">
      <c r="A230" s="166" t="s">
        <v>1533</v>
      </c>
      <c r="B230" s="165">
        <v>40</v>
      </c>
    </row>
    <row r="231" ht="20.1" customHeight="1" spans="1:2">
      <c r="A231" s="166" t="s">
        <v>1534</v>
      </c>
      <c r="B231" s="165">
        <v>0</v>
      </c>
    </row>
    <row r="232" ht="20.1" customHeight="1" spans="1:2">
      <c r="A232" s="166" t="s">
        <v>1535</v>
      </c>
      <c r="B232" s="165">
        <v>0</v>
      </c>
    </row>
    <row r="233" ht="20.1" customHeight="1" spans="1:2">
      <c r="A233" s="166" t="s">
        <v>1536</v>
      </c>
      <c r="B233" s="165"/>
    </row>
    <row r="234" ht="20.1" customHeight="1" spans="1:2">
      <c r="A234" s="166" t="s">
        <v>1537</v>
      </c>
      <c r="B234" s="165"/>
    </row>
    <row r="235" ht="20.1" customHeight="1" spans="1:2">
      <c r="A235" s="166" t="s">
        <v>1538</v>
      </c>
      <c r="B235" s="165"/>
    </row>
    <row r="236" ht="20.1" customHeight="1" spans="1:2">
      <c r="A236" s="166" t="s">
        <v>1539</v>
      </c>
      <c r="B236" s="165"/>
    </row>
    <row r="237" ht="20.1" customHeight="1" spans="1:2">
      <c r="A237" s="166" t="s">
        <v>1540</v>
      </c>
      <c r="B237" s="165"/>
    </row>
    <row r="238" ht="20.1" customHeight="1" spans="1:2">
      <c r="A238" s="166" t="s">
        <v>1541</v>
      </c>
      <c r="B238" s="165"/>
    </row>
    <row r="239" ht="20.1" customHeight="1" spans="1:2">
      <c r="A239" s="166" t="s">
        <v>1542</v>
      </c>
      <c r="B239" s="165"/>
    </row>
    <row r="240" ht="20.1" customHeight="1" spans="1:2">
      <c r="A240" s="166" t="s">
        <v>1543</v>
      </c>
      <c r="B240" s="165"/>
    </row>
    <row r="241" ht="20.1" customHeight="1" spans="1:2">
      <c r="A241" s="166" t="s">
        <v>1544</v>
      </c>
      <c r="B241" s="165"/>
    </row>
    <row r="242" ht="20.1" customHeight="1" spans="1:2">
      <c r="A242" s="166" t="s">
        <v>1545</v>
      </c>
      <c r="B242" s="165"/>
    </row>
    <row r="243" ht="20.1" customHeight="1" spans="1:2">
      <c r="A243" s="166" t="s">
        <v>1546</v>
      </c>
      <c r="B243" s="165"/>
    </row>
    <row r="244" ht="20.1" customHeight="1" spans="1:2">
      <c r="A244" s="166" t="s">
        <v>1547</v>
      </c>
      <c r="B244" s="165"/>
    </row>
    <row r="245" ht="20.1" customHeight="1" spans="1:2">
      <c r="A245" s="166" t="s">
        <v>1548</v>
      </c>
      <c r="B245" s="165">
        <v>0</v>
      </c>
    </row>
    <row r="246" ht="20.1" customHeight="1" spans="1:2">
      <c r="A246" s="166" t="s">
        <v>1549</v>
      </c>
      <c r="B246" s="165"/>
    </row>
    <row r="247" ht="20.1" customHeight="1" spans="1:2">
      <c r="A247" s="166" t="s">
        <v>1550</v>
      </c>
      <c r="B247" s="165"/>
    </row>
    <row r="248" ht="20.1" customHeight="1" spans="1:2">
      <c r="A248" s="166" t="s">
        <v>1551</v>
      </c>
      <c r="B248" s="165"/>
    </row>
    <row r="249" ht="20.1" customHeight="1" spans="1:2">
      <c r="A249" s="166" t="s">
        <v>1552</v>
      </c>
      <c r="B249" s="165"/>
    </row>
    <row r="250" ht="20.1" customHeight="1" spans="1:2">
      <c r="A250" s="166" t="s">
        <v>1553</v>
      </c>
      <c r="B250" s="165"/>
    </row>
    <row r="251" ht="20.1" customHeight="1" spans="1:2">
      <c r="A251" s="166" t="s">
        <v>1554</v>
      </c>
      <c r="B251" s="165"/>
    </row>
    <row r="252" ht="20.1" customHeight="1" spans="1:2">
      <c r="A252" s="166"/>
      <c r="B252" s="165"/>
    </row>
    <row r="253" ht="20.1" customHeight="1" spans="1:2">
      <c r="A253" s="166"/>
      <c r="B253" s="165"/>
    </row>
    <row r="254" ht="20.1" customHeight="1" spans="1:2">
      <c r="A254" s="166"/>
      <c r="B254" s="165"/>
    </row>
    <row r="255" ht="20.1" customHeight="1" spans="1:2">
      <c r="A255" s="103"/>
      <c r="B255" s="165"/>
    </row>
    <row r="256" ht="20.1" customHeight="1" spans="1:2">
      <c r="A256" s="103"/>
      <c r="B256" s="165"/>
    </row>
    <row r="257" ht="20.1" customHeight="1" spans="1:2">
      <c r="A257" s="168" t="s">
        <v>1083</v>
      </c>
      <c r="B257" s="149">
        <f>SUM(B6,B22,B34,B45,B100,B116,B168,B172,B197,B214,B231)</f>
        <v>2118331</v>
      </c>
    </row>
    <row r="258" ht="20.1" customHeight="1" spans="1:2">
      <c r="A258" s="169" t="s">
        <v>1147</v>
      </c>
      <c r="B258" s="149">
        <f>B259+B262+B263+B264+B265</f>
        <v>522455</v>
      </c>
    </row>
    <row r="259" ht="20.1" customHeight="1" spans="1:2">
      <c r="A259" s="165" t="s">
        <v>1555</v>
      </c>
      <c r="B259" s="165">
        <v>264</v>
      </c>
    </row>
    <row r="260" ht="20.1" customHeight="1" spans="1:2">
      <c r="A260" s="165" t="s">
        <v>1556</v>
      </c>
      <c r="B260" s="165"/>
    </row>
    <row r="261" ht="20.1" customHeight="1" spans="1:2">
      <c r="A261" s="165" t="s">
        <v>1557</v>
      </c>
      <c r="B261" s="165">
        <v>264</v>
      </c>
    </row>
    <row r="262" ht="20.1" customHeight="1" spans="1:2">
      <c r="A262" s="165" t="s">
        <v>1558</v>
      </c>
      <c r="B262" s="165">
        <v>382216</v>
      </c>
    </row>
    <row r="263" ht="20.1" customHeight="1" spans="1:2">
      <c r="A263" s="165" t="s">
        <v>1559</v>
      </c>
      <c r="B263" s="165">
        <v>109182</v>
      </c>
    </row>
    <row r="264" ht="20.1" customHeight="1" spans="1:2">
      <c r="A264" s="170" t="s">
        <v>1560</v>
      </c>
      <c r="B264" s="165">
        <v>30793</v>
      </c>
    </row>
    <row r="265" ht="20.1" customHeight="1" spans="1:2">
      <c r="A265" s="170" t="s">
        <v>1561</v>
      </c>
      <c r="B265" s="165"/>
    </row>
    <row r="266" ht="20.1" customHeight="1" spans="1:2">
      <c r="A266" s="170"/>
      <c r="B266" s="165"/>
    </row>
    <row r="267" ht="20.1" customHeight="1" spans="1:2">
      <c r="A267" s="170"/>
      <c r="B267" s="165"/>
    </row>
    <row r="268" ht="20.1" customHeight="1" spans="1:2">
      <c r="A268" s="170"/>
      <c r="B268" s="165"/>
    </row>
    <row r="269" ht="20.1" customHeight="1" spans="1:2">
      <c r="A269" s="170"/>
      <c r="B269" s="165"/>
    </row>
    <row r="270" ht="20.1" customHeight="1" spans="1:2">
      <c r="A270" s="168" t="s">
        <v>1234</v>
      </c>
      <c r="B270" s="149">
        <f>B257+B258</f>
        <v>2640786</v>
      </c>
    </row>
    <row r="271" ht="20.1" customHeight="1"/>
    <row r="272" ht="20.1" customHeight="1"/>
    <row r="273" ht="20.1" customHeight="1"/>
  </sheetData>
  <mergeCells count="2">
    <mergeCell ref="A2:B2"/>
    <mergeCell ref="A4:B4"/>
  </mergeCells>
  <printOptions horizontalCentered="1"/>
  <pageMargins left="0.589583333333333" right="0.589583333333333" top="0.789583333333333" bottom="0.789583333333333" header="0.389583333333333" footer="0.389583333333333"/>
  <pageSetup paperSize="9" scale="86" fitToHeight="0" orientation="portrait" horizontalDpi="600" verticalDpi="600"/>
  <headerFooter alignWithMargins="0" scaleWithDoc="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F96"/>
  <sheetViews>
    <sheetView showGridLines="0" showZeros="0" view="pageBreakPreview" zoomScale="115" zoomScaleNormal="85" workbookViewId="0">
      <pane ySplit="5" topLeftCell="A32" activePane="bottomLeft" state="frozen"/>
      <selection/>
      <selection pane="bottomLeft" activeCell="E10" sqref="E10"/>
    </sheetView>
  </sheetViews>
  <sheetFormatPr defaultColWidth="8.8" defaultRowHeight="14.25" outlineLevelCol="5"/>
  <cols>
    <col min="1" max="1" width="87.1" style="140" customWidth="1"/>
    <col min="2" max="2" width="13.7" style="140" customWidth="1"/>
    <col min="3" max="3" width="2.4" style="140" customWidth="1"/>
    <col min="4" max="32" width="9" style="140" customWidth="1"/>
    <col min="33" max="224" width="8.8" style="140" customWidth="1"/>
    <col min="225" max="254" width="9" style="140" customWidth="1"/>
  </cols>
  <sheetData>
    <row r="1" spans="2:2">
      <c r="B1" s="141" t="s">
        <v>1562</v>
      </c>
    </row>
    <row r="2" ht="25.5" spans="1:2">
      <c r="A2" s="157" t="s">
        <v>30</v>
      </c>
      <c r="B2" s="157"/>
    </row>
    <row r="3" customHeight="1" spans="1:2">
      <c r="A3" s="158"/>
      <c r="B3" s="140" t="s">
        <v>76</v>
      </c>
    </row>
    <row r="4" ht="31.5" customHeight="1" spans="1:2">
      <c r="A4" s="159" t="s">
        <v>1142</v>
      </c>
      <c r="B4" s="159"/>
    </row>
    <row r="5" ht="19.5" customHeight="1" spans="1:2">
      <c r="A5" s="160" t="s">
        <v>77</v>
      </c>
      <c r="B5" s="160" t="s">
        <v>78</v>
      </c>
    </row>
    <row r="6" ht="20.1" customHeight="1" spans="1:2">
      <c r="A6" s="146" t="s">
        <v>1300</v>
      </c>
      <c r="B6" s="149"/>
    </row>
    <row r="7" ht="20.1" customHeight="1" spans="1:2">
      <c r="A7" s="146" t="s">
        <v>1301</v>
      </c>
      <c r="B7" s="149"/>
    </row>
    <row r="8" ht="20.1" customHeight="1" spans="1:2">
      <c r="A8" s="146" t="s">
        <v>1302</v>
      </c>
      <c r="B8" s="149"/>
    </row>
    <row r="9" ht="20.1" customHeight="1" spans="1:2">
      <c r="A9" s="146" t="s">
        <v>1303</v>
      </c>
      <c r="B9" s="149"/>
    </row>
    <row r="10" ht="20.1" customHeight="1" spans="1:2">
      <c r="A10" s="146" t="s">
        <v>1304</v>
      </c>
      <c r="B10" s="149"/>
    </row>
    <row r="11" ht="20.1" customHeight="1" spans="1:2">
      <c r="A11" s="146" t="s">
        <v>1305</v>
      </c>
      <c r="B11" s="149"/>
    </row>
    <row r="12" ht="20.1" customHeight="1" spans="1:2">
      <c r="A12" s="146" t="s">
        <v>1306</v>
      </c>
      <c r="B12" s="149">
        <f>SUM(B13:B17)</f>
        <v>1049506</v>
      </c>
    </row>
    <row r="13" ht="20.1" customHeight="1" spans="1:2">
      <c r="A13" s="161" t="s">
        <v>1307</v>
      </c>
      <c r="B13" s="149"/>
    </row>
    <row r="14" ht="20.1" customHeight="1" spans="1:2">
      <c r="A14" s="161" t="s">
        <v>1308</v>
      </c>
      <c r="B14" s="149"/>
    </row>
    <row r="15" ht="20.1" customHeight="1" spans="1:2">
      <c r="A15" s="161" t="s">
        <v>1309</v>
      </c>
      <c r="B15" s="149"/>
    </row>
    <row r="16" ht="20.1" customHeight="1" spans="1:2">
      <c r="A16" s="161" t="s">
        <v>1310</v>
      </c>
      <c r="B16" s="149"/>
    </row>
    <row r="17" ht="20.1" customHeight="1" spans="1:2">
      <c r="A17" s="161" t="s">
        <v>1311</v>
      </c>
      <c r="B17" s="149">
        <v>1049506</v>
      </c>
    </row>
    <row r="18" ht="20.1" customHeight="1" spans="1:2">
      <c r="A18" s="146" t="s">
        <v>1312</v>
      </c>
      <c r="B18" s="149"/>
    </row>
    <row r="19" ht="20.1" customHeight="1" spans="1:2">
      <c r="A19" s="146" t="s">
        <v>1313</v>
      </c>
      <c r="B19" s="149">
        <f>SUM(B20:B21)</f>
        <v>0</v>
      </c>
    </row>
    <row r="20" ht="20.1" customHeight="1" spans="1:2">
      <c r="A20" s="161" t="s">
        <v>1314</v>
      </c>
      <c r="B20" s="149"/>
    </row>
    <row r="21" ht="20.1" customHeight="1" spans="1:2">
      <c r="A21" s="161" t="s">
        <v>1315</v>
      </c>
      <c r="B21" s="149"/>
    </row>
    <row r="22" ht="20.1" customHeight="1" spans="1:2">
      <c r="A22" s="146" t="s">
        <v>1316</v>
      </c>
      <c r="B22" s="149">
        <v>13000</v>
      </c>
    </row>
    <row r="23" ht="20.1" customHeight="1" spans="1:2">
      <c r="A23" s="146" t="s">
        <v>1317</v>
      </c>
      <c r="B23" s="149"/>
    </row>
    <row r="24" ht="20.1" customHeight="1" spans="1:2">
      <c r="A24" s="146" t="s">
        <v>1318</v>
      </c>
      <c r="B24" s="149"/>
    </row>
    <row r="25" ht="20.1" customHeight="1" spans="1:2">
      <c r="A25" s="146" t="s">
        <v>1319</v>
      </c>
      <c r="B25" s="149"/>
    </row>
    <row r="26" ht="20.1" customHeight="1" spans="1:2">
      <c r="A26" s="146" t="s">
        <v>1320</v>
      </c>
      <c r="B26" s="149">
        <v>7800</v>
      </c>
    </row>
    <row r="27" ht="20.1" customHeight="1" spans="1:2">
      <c r="A27" s="146" t="s">
        <v>1321</v>
      </c>
      <c r="B27" s="149">
        <f>SUM(B28:B32)</f>
        <v>0</v>
      </c>
    </row>
    <row r="28" ht="20.1" customHeight="1" spans="1:2">
      <c r="A28" s="149" t="s">
        <v>1322</v>
      </c>
      <c r="B28" s="149"/>
    </row>
    <row r="29" ht="20.1" customHeight="1" spans="1:2">
      <c r="A29" s="149" t="s">
        <v>1323</v>
      </c>
      <c r="B29" s="149"/>
    </row>
    <row r="30" ht="20.1" customHeight="1" spans="1:2">
      <c r="A30" s="149" t="s">
        <v>1324</v>
      </c>
      <c r="B30" s="149"/>
    </row>
    <row r="31" ht="20.1" customHeight="1" spans="1:2">
      <c r="A31" s="149" t="s">
        <v>1325</v>
      </c>
      <c r="B31" s="149"/>
    </row>
    <row r="32" ht="20.1" customHeight="1" spans="1:2">
      <c r="A32" s="149" t="s">
        <v>1326</v>
      </c>
      <c r="B32" s="149"/>
    </row>
    <row r="33" ht="20.1" customHeight="1" spans="1:2">
      <c r="A33" s="146" t="s">
        <v>1327</v>
      </c>
      <c r="B33" s="149"/>
    </row>
    <row r="34" ht="20.1" customHeight="1" spans="1:2">
      <c r="A34" s="149" t="s">
        <v>1328</v>
      </c>
      <c r="B34" s="149"/>
    </row>
    <row r="35" ht="20.1" customHeight="1" spans="1:5">
      <c r="A35" s="154" t="s">
        <v>1329</v>
      </c>
      <c r="B35" s="149">
        <f>B12+B22+B26</f>
        <v>1070306</v>
      </c>
      <c r="E35" s="140" t="s">
        <v>105</v>
      </c>
    </row>
    <row r="36" ht="20.1" customHeight="1" spans="1:2">
      <c r="A36" s="155" t="s">
        <v>1146</v>
      </c>
      <c r="B36" s="149">
        <f>B37++B40+B41+B43+B44</f>
        <v>25300</v>
      </c>
    </row>
    <row r="37" ht="20.1" customHeight="1" spans="1:2">
      <c r="A37" s="149" t="s">
        <v>1330</v>
      </c>
      <c r="B37" s="149">
        <f>B38+B39</f>
        <v>0</v>
      </c>
    </row>
    <row r="38" ht="20.1" customHeight="1" spans="1:6">
      <c r="A38" s="149" t="s">
        <v>1331</v>
      </c>
      <c r="B38" s="149"/>
      <c r="C38" s="162"/>
      <c r="D38" s="162"/>
      <c r="E38" s="162"/>
      <c r="F38" s="162"/>
    </row>
    <row r="39" ht="20.1" customHeight="1" spans="1:2">
      <c r="A39" s="149" t="s">
        <v>1332</v>
      </c>
      <c r="B39" s="149"/>
    </row>
    <row r="40" ht="20.1" customHeight="1" spans="1:2">
      <c r="A40" s="149" t="s">
        <v>1217</v>
      </c>
      <c r="B40" s="149">
        <f>11000+14300</f>
        <v>25300</v>
      </c>
    </row>
    <row r="41" ht="20.1" customHeight="1" spans="1:2">
      <c r="A41" s="149" t="s">
        <v>1218</v>
      </c>
      <c r="B41" s="149"/>
    </row>
    <row r="42" ht="15.75" customHeight="1" spans="1:2">
      <c r="A42" s="149" t="s">
        <v>1333</v>
      </c>
      <c r="B42" s="149"/>
    </row>
    <row r="43" ht="20.1" customHeight="1" spans="1:2">
      <c r="A43" s="156" t="s">
        <v>1334</v>
      </c>
      <c r="B43" s="149"/>
    </row>
    <row r="44" ht="20.1" customHeight="1" spans="1:2">
      <c r="A44" s="156" t="s">
        <v>1335</v>
      </c>
      <c r="B44" s="149"/>
    </row>
    <row r="45" ht="20.1" customHeight="1" spans="1:2">
      <c r="A45" s="156"/>
      <c r="B45" s="149"/>
    </row>
    <row r="46" ht="20.1" customHeight="1" spans="1:2">
      <c r="A46" s="156"/>
      <c r="B46" s="149"/>
    </row>
    <row r="47" ht="20.1" customHeight="1" spans="1:2">
      <c r="A47" s="156"/>
      <c r="B47" s="149"/>
    </row>
    <row r="48" ht="20.1" customHeight="1" spans="1:2">
      <c r="A48" s="154" t="s">
        <v>1233</v>
      </c>
      <c r="B48" s="149">
        <f>B35+B36</f>
        <v>1095606</v>
      </c>
    </row>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sheetData>
  <mergeCells count="3">
    <mergeCell ref="A2:B2"/>
    <mergeCell ref="A4:B4"/>
    <mergeCell ref="C38:F38"/>
  </mergeCells>
  <printOptions horizontalCentered="1"/>
  <pageMargins left="0.589583333333333" right="0.589583333333333" top="0.789583333333333" bottom="0.639583333333333" header="0.389583333333333" footer="0.389583333333333"/>
  <pageSetup paperSize="9" scale="84" fitToHeight="0" orientation="portrait"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B268"/>
  <sheetViews>
    <sheetView showGridLines="0" showZeros="0" view="pageBreakPreview" zoomScale="85" zoomScaleNormal="85" workbookViewId="0">
      <pane ySplit="5" topLeftCell="A243" activePane="bottomLeft" state="frozen"/>
      <selection/>
      <selection pane="bottomLeft" activeCell="E10" sqref="E10"/>
    </sheetView>
  </sheetViews>
  <sheetFormatPr defaultColWidth="8.8" defaultRowHeight="14.25" outlineLevelCol="1"/>
  <cols>
    <col min="1" max="1" width="82.6" style="140" customWidth="1"/>
    <col min="2" max="2" width="15.6" style="140" customWidth="1"/>
    <col min="3" max="32" width="9" style="140" customWidth="1"/>
    <col min="33" max="16384" width="8.8" style="140" customWidth="1"/>
  </cols>
  <sheetData>
    <row r="1" spans="2:2">
      <c r="B1" s="141" t="s">
        <v>1563</v>
      </c>
    </row>
    <row r="2" ht="25.5" spans="1:2">
      <c r="A2" s="142" t="s">
        <v>32</v>
      </c>
      <c r="B2" s="142"/>
    </row>
    <row r="3" customHeight="1" spans="1:2">
      <c r="A3" s="143"/>
      <c r="B3" s="144" t="s">
        <v>76</v>
      </c>
    </row>
    <row r="4" ht="24" customHeight="1" spans="1:2">
      <c r="A4" s="145" t="s">
        <v>1143</v>
      </c>
      <c r="B4" s="145"/>
    </row>
    <row r="5" ht="24" customHeight="1" spans="1:2">
      <c r="A5" s="145" t="s">
        <v>1337</v>
      </c>
      <c r="B5" s="145" t="s">
        <v>78</v>
      </c>
    </row>
    <row r="6" ht="24" customHeight="1" spans="1:2">
      <c r="A6" s="146" t="s">
        <v>1338</v>
      </c>
      <c r="B6" s="147">
        <f>B7+B13+B19</f>
        <v>0</v>
      </c>
    </row>
    <row r="7" ht="24" customHeight="1" spans="1:2">
      <c r="A7" s="148" t="s">
        <v>1339</v>
      </c>
      <c r="B7" s="149">
        <f>SUM(B8:B12)</f>
        <v>0</v>
      </c>
    </row>
    <row r="8" ht="24" customHeight="1" spans="1:2">
      <c r="A8" s="150" t="s">
        <v>1340</v>
      </c>
      <c r="B8" s="149"/>
    </row>
    <row r="9" ht="24" customHeight="1" spans="1:2">
      <c r="A9" s="150" t="s">
        <v>1341</v>
      </c>
      <c r="B9" s="149"/>
    </row>
    <row r="10" ht="24" customHeight="1" spans="1:2">
      <c r="A10" s="150" t="s">
        <v>1342</v>
      </c>
      <c r="B10" s="149"/>
    </row>
    <row r="11" ht="24" customHeight="1" spans="1:2">
      <c r="A11" s="150" t="s">
        <v>1343</v>
      </c>
      <c r="B11" s="149"/>
    </row>
    <row r="12" ht="24" customHeight="1" spans="1:2">
      <c r="A12" s="150" t="s">
        <v>1344</v>
      </c>
      <c r="B12" s="149"/>
    </row>
    <row r="13" ht="24" customHeight="1" spans="1:2">
      <c r="A13" s="148" t="s">
        <v>1345</v>
      </c>
      <c r="B13" s="149">
        <f>SUM(B14:B18)</f>
        <v>0</v>
      </c>
    </row>
    <row r="14" ht="24" customHeight="1" spans="1:2">
      <c r="A14" s="148" t="s">
        <v>1346</v>
      </c>
      <c r="B14" s="149"/>
    </row>
    <row r="15" ht="24" customHeight="1" spans="1:2">
      <c r="A15" s="148" t="s">
        <v>1347</v>
      </c>
      <c r="B15" s="149"/>
    </row>
    <row r="16" ht="24" customHeight="1" spans="1:2">
      <c r="A16" s="148" t="s">
        <v>1348</v>
      </c>
      <c r="B16" s="149"/>
    </row>
    <row r="17" ht="24" customHeight="1" spans="1:2">
      <c r="A17" s="148" t="s">
        <v>1349</v>
      </c>
      <c r="B17" s="149"/>
    </row>
    <row r="18" ht="24" customHeight="1" spans="1:2">
      <c r="A18" s="148" t="s">
        <v>1350</v>
      </c>
      <c r="B18" s="149"/>
    </row>
    <row r="19" ht="24" customHeight="1" spans="1:2">
      <c r="A19" s="148" t="s">
        <v>1351</v>
      </c>
      <c r="B19" s="149">
        <f>SUM(B20:B21)</f>
        <v>0</v>
      </c>
    </row>
    <row r="20" ht="24" customHeight="1" spans="1:2">
      <c r="A20" s="151" t="s">
        <v>1352</v>
      </c>
      <c r="B20" s="149"/>
    </row>
    <row r="21" ht="24" customHeight="1" spans="1:2">
      <c r="A21" s="151" t="s">
        <v>1353</v>
      </c>
      <c r="B21" s="149"/>
    </row>
    <row r="22" ht="24" customHeight="1" spans="1:2">
      <c r="A22" s="146" t="s">
        <v>1354</v>
      </c>
      <c r="B22" s="149">
        <f>B23+B27+B31</f>
        <v>0</v>
      </c>
    </row>
    <row r="23" ht="24" customHeight="1" spans="1:2">
      <c r="A23" s="150" t="s">
        <v>1355</v>
      </c>
      <c r="B23" s="149">
        <f>SUM(B24:B26)</f>
        <v>0</v>
      </c>
    </row>
    <row r="24" ht="24" customHeight="1" spans="1:2">
      <c r="A24" s="150" t="s">
        <v>1356</v>
      </c>
      <c r="B24" s="149"/>
    </row>
    <row r="25" ht="24" customHeight="1" spans="1:2">
      <c r="A25" s="150" t="s">
        <v>1357</v>
      </c>
      <c r="B25" s="149"/>
    </row>
    <row r="26" ht="24" customHeight="1" spans="1:2">
      <c r="A26" s="150" t="s">
        <v>1358</v>
      </c>
      <c r="B26" s="149"/>
    </row>
    <row r="27" ht="24" customHeight="1" spans="1:2">
      <c r="A27" s="150" t="s">
        <v>1359</v>
      </c>
      <c r="B27" s="149">
        <f>SUM(B28:B30)</f>
        <v>0</v>
      </c>
    </row>
    <row r="28" ht="24" customHeight="1" spans="1:2">
      <c r="A28" s="150" t="s">
        <v>1356</v>
      </c>
      <c r="B28" s="149"/>
    </row>
    <row r="29" ht="24" customHeight="1" spans="1:2">
      <c r="A29" s="150" t="s">
        <v>1357</v>
      </c>
      <c r="B29" s="149"/>
    </row>
    <row r="30" ht="24" customHeight="1" spans="1:2">
      <c r="A30" s="152" t="s">
        <v>1360</v>
      </c>
      <c r="B30" s="149"/>
    </row>
    <row r="31" ht="24" customHeight="1" spans="1:2">
      <c r="A31" s="148" t="s">
        <v>1361</v>
      </c>
      <c r="B31" s="149">
        <f>SUM(B32:B33)</f>
        <v>0</v>
      </c>
    </row>
    <row r="32" ht="24" customHeight="1" spans="1:2">
      <c r="A32" s="151" t="s">
        <v>1357</v>
      </c>
      <c r="B32" s="149"/>
    </row>
    <row r="33" ht="24" customHeight="1" spans="1:2">
      <c r="A33" s="151" t="s">
        <v>1362</v>
      </c>
      <c r="B33" s="149"/>
    </row>
    <row r="34" ht="24" customHeight="1" spans="1:2">
      <c r="A34" s="146" t="s">
        <v>1363</v>
      </c>
      <c r="B34" s="149">
        <f>B35+B40</f>
        <v>0</v>
      </c>
    </row>
    <row r="35" ht="24" customHeight="1" spans="1:2">
      <c r="A35" s="146" t="s">
        <v>1364</v>
      </c>
      <c r="B35" s="149">
        <f>SUM(B36:B39)</f>
        <v>0</v>
      </c>
    </row>
    <row r="36" ht="24" customHeight="1" spans="1:2">
      <c r="A36" s="146" t="s">
        <v>1365</v>
      </c>
      <c r="B36" s="149"/>
    </row>
    <row r="37" ht="24" customHeight="1" spans="1:2">
      <c r="A37" s="146" t="s">
        <v>1366</v>
      </c>
      <c r="B37" s="149"/>
    </row>
    <row r="38" ht="24" customHeight="1" spans="1:2">
      <c r="A38" s="146" t="s">
        <v>1367</v>
      </c>
      <c r="B38" s="149"/>
    </row>
    <row r="39" s="139" customFormat="1" ht="24" customHeight="1" spans="1:2">
      <c r="A39" s="146" t="s">
        <v>1368</v>
      </c>
      <c r="B39" s="149"/>
    </row>
    <row r="40" ht="24" customHeight="1" spans="1:2">
      <c r="A40" s="146" t="s">
        <v>1369</v>
      </c>
      <c r="B40" s="149">
        <f>SUM(B41:B44)</f>
        <v>0</v>
      </c>
    </row>
    <row r="41" ht="24" customHeight="1" spans="1:2">
      <c r="A41" s="146" t="s">
        <v>1370</v>
      </c>
      <c r="B41" s="149"/>
    </row>
    <row r="42" ht="24" customHeight="1" spans="1:2">
      <c r="A42" s="146" t="s">
        <v>1371</v>
      </c>
      <c r="B42" s="149"/>
    </row>
    <row r="43" ht="24" customHeight="1" spans="1:2">
      <c r="A43" s="146" t="s">
        <v>1372</v>
      </c>
      <c r="B43" s="149"/>
    </row>
    <row r="44" ht="24" customHeight="1" spans="1:2">
      <c r="A44" s="146" t="s">
        <v>1373</v>
      </c>
      <c r="B44" s="149"/>
    </row>
    <row r="45" ht="24" customHeight="1" spans="1:2">
      <c r="A45" s="146" t="s">
        <v>1374</v>
      </c>
      <c r="B45" s="149">
        <f>B46+B59+B63+B64+B70+B74+B78+B82+B88+B91</f>
        <v>1095606</v>
      </c>
    </row>
    <row r="46" ht="24" customHeight="1" spans="1:2">
      <c r="A46" s="146" t="s">
        <v>1375</v>
      </c>
      <c r="B46" s="149">
        <f>SUM(B47:B58)</f>
        <v>1049506</v>
      </c>
    </row>
    <row r="47" ht="24" customHeight="1" spans="1:2">
      <c r="A47" s="152" t="s">
        <v>1376</v>
      </c>
      <c r="B47" s="149"/>
    </row>
    <row r="48" ht="24" customHeight="1" spans="1:2">
      <c r="A48" s="152" t="s">
        <v>1377</v>
      </c>
      <c r="B48" s="149"/>
    </row>
    <row r="49" ht="24" customHeight="1" spans="1:2">
      <c r="A49" s="152" t="s">
        <v>1378</v>
      </c>
      <c r="B49" s="149"/>
    </row>
    <row r="50" ht="24" customHeight="1" spans="1:2">
      <c r="A50" s="152" t="s">
        <v>1379</v>
      </c>
      <c r="B50" s="149"/>
    </row>
    <row r="51" ht="24" customHeight="1" spans="1:2">
      <c r="A51" s="152" t="s">
        <v>1380</v>
      </c>
      <c r="B51" s="149"/>
    </row>
    <row r="52" ht="24" customHeight="1" spans="1:2">
      <c r="A52" s="152" t="s">
        <v>1381</v>
      </c>
      <c r="B52" s="149"/>
    </row>
    <row r="53" ht="24" customHeight="1" spans="1:2">
      <c r="A53" s="152" t="s">
        <v>1382</v>
      </c>
      <c r="B53" s="149"/>
    </row>
    <row r="54" ht="24" customHeight="1" spans="1:2">
      <c r="A54" s="152" t="s">
        <v>1383</v>
      </c>
      <c r="B54" s="149"/>
    </row>
    <row r="55" ht="24" customHeight="1" spans="1:2">
      <c r="A55" s="152" t="s">
        <v>1384</v>
      </c>
      <c r="B55" s="149"/>
    </row>
    <row r="56" ht="24" customHeight="1" spans="1:2">
      <c r="A56" s="152" t="s">
        <v>1385</v>
      </c>
      <c r="B56" s="149"/>
    </row>
    <row r="57" ht="24" customHeight="1" spans="1:2">
      <c r="A57" s="152" t="s">
        <v>1386</v>
      </c>
      <c r="B57" s="149"/>
    </row>
    <row r="58" ht="24" customHeight="1" spans="1:2">
      <c r="A58" s="152" t="s">
        <v>1387</v>
      </c>
      <c r="B58" s="149">
        <v>1049506</v>
      </c>
    </row>
    <row r="59" ht="24" customHeight="1" spans="1:2">
      <c r="A59" s="146" t="s">
        <v>1388</v>
      </c>
      <c r="B59" s="149">
        <f>SUM(B60:B62)</f>
        <v>0</v>
      </c>
    </row>
    <row r="60" ht="24" customHeight="1" spans="1:2">
      <c r="A60" s="152" t="s">
        <v>1376</v>
      </c>
      <c r="B60" s="149"/>
    </row>
    <row r="61" ht="24" customHeight="1" spans="1:2">
      <c r="A61" s="152" t="s">
        <v>1377</v>
      </c>
      <c r="B61" s="149"/>
    </row>
    <row r="62" ht="24" customHeight="1" spans="1:2">
      <c r="A62" s="152" t="s">
        <v>1389</v>
      </c>
      <c r="B62" s="149"/>
    </row>
    <row r="63" ht="24" customHeight="1" spans="1:2">
      <c r="A63" s="146" t="s">
        <v>1390</v>
      </c>
      <c r="B63" s="149"/>
    </row>
    <row r="64" ht="24" customHeight="1" spans="1:2">
      <c r="A64" s="146" t="s">
        <v>1391</v>
      </c>
      <c r="B64" s="149">
        <f>SUM(B65:B69)</f>
        <v>27300</v>
      </c>
    </row>
    <row r="65" ht="24" customHeight="1" spans="1:2">
      <c r="A65" s="152" t="s">
        <v>1392</v>
      </c>
      <c r="B65" s="149"/>
    </row>
    <row r="66" ht="24" customHeight="1" spans="1:2">
      <c r="A66" s="152" t="s">
        <v>1393</v>
      </c>
      <c r="B66" s="149"/>
    </row>
    <row r="67" ht="24" customHeight="1" spans="1:2">
      <c r="A67" s="152" t="s">
        <v>1394</v>
      </c>
      <c r="B67" s="149"/>
    </row>
    <row r="68" ht="24" customHeight="1" spans="1:2">
      <c r="A68" s="152" t="s">
        <v>1395</v>
      </c>
      <c r="B68" s="149"/>
    </row>
    <row r="69" ht="24" customHeight="1" spans="1:2">
      <c r="A69" s="152" t="s">
        <v>1396</v>
      </c>
      <c r="B69" s="149">
        <v>27300</v>
      </c>
    </row>
    <row r="70" ht="24" customHeight="1" spans="1:2">
      <c r="A70" s="146" t="s">
        <v>1397</v>
      </c>
      <c r="B70" s="149">
        <f>SUM(B71:B73)</f>
        <v>18800</v>
      </c>
    </row>
    <row r="71" ht="24" customHeight="1" spans="1:2">
      <c r="A71" s="146" t="s">
        <v>1398</v>
      </c>
      <c r="B71" s="149"/>
    </row>
    <row r="72" ht="24" customHeight="1" spans="1:2">
      <c r="A72" s="146" t="s">
        <v>1399</v>
      </c>
      <c r="B72" s="149"/>
    </row>
    <row r="73" ht="24" customHeight="1" spans="1:2">
      <c r="A73" s="146" t="s">
        <v>1400</v>
      </c>
      <c r="B73" s="149">
        <v>18800</v>
      </c>
    </row>
    <row r="74" ht="24" customHeight="1" spans="1:2">
      <c r="A74" s="153" t="s">
        <v>1401</v>
      </c>
      <c r="B74" s="149">
        <f>SUM(B75:B77)</f>
        <v>0</v>
      </c>
    </row>
    <row r="75" ht="24" customHeight="1" spans="1:2">
      <c r="A75" s="151" t="s">
        <v>1376</v>
      </c>
      <c r="B75" s="149"/>
    </row>
    <row r="76" ht="24" customHeight="1" spans="1:2">
      <c r="A76" s="151" t="s">
        <v>1377</v>
      </c>
      <c r="B76" s="149"/>
    </row>
    <row r="77" ht="24" customHeight="1" spans="1:2">
      <c r="A77" s="151" t="s">
        <v>1402</v>
      </c>
      <c r="B77" s="149"/>
    </row>
    <row r="78" ht="24" customHeight="1" spans="1:2">
      <c r="A78" s="153" t="s">
        <v>1403</v>
      </c>
      <c r="B78" s="149">
        <f>SUM(B79:B81)</f>
        <v>0</v>
      </c>
    </row>
    <row r="79" ht="24" customHeight="1" spans="1:2">
      <c r="A79" s="151" t="s">
        <v>1376</v>
      </c>
      <c r="B79" s="149"/>
    </row>
    <row r="80" ht="24" customHeight="1" spans="1:2">
      <c r="A80" s="151" t="s">
        <v>1377</v>
      </c>
      <c r="B80" s="149"/>
    </row>
    <row r="81" ht="24" customHeight="1" spans="1:2">
      <c r="A81" s="151" t="s">
        <v>1404</v>
      </c>
      <c r="B81" s="149"/>
    </row>
    <row r="82" ht="24" customHeight="1" spans="1:2">
      <c r="A82" s="153" t="s">
        <v>1405</v>
      </c>
      <c r="B82" s="149">
        <f>SUM(B83:B87)</f>
        <v>0</v>
      </c>
    </row>
    <row r="83" ht="24" customHeight="1" spans="1:2">
      <c r="A83" s="151" t="s">
        <v>1392</v>
      </c>
      <c r="B83" s="149"/>
    </row>
    <row r="84" ht="24" customHeight="1" spans="1:2">
      <c r="A84" s="151" t="s">
        <v>1393</v>
      </c>
      <c r="B84" s="149"/>
    </row>
    <row r="85" ht="24" customHeight="1" spans="1:2">
      <c r="A85" s="151" t="s">
        <v>1394</v>
      </c>
      <c r="B85" s="149"/>
    </row>
    <row r="86" ht="24" customHeight="1" spans="1:2">
      <c r="A86" s="151" t="s">
        <v>1395</v>
      </c>
      <c r="B86" s="149"/>
    </row>
    <row r="87" ht="24" customHeight="1" spans="1:2">
      <c r="A87" s="151" t="s">
        <v>1406</v>
      </c>
      <c r="B87" s="149"/>
    </row>
    <row r="88" ht="24" customHeight="1" spans="1:2">
      <c r="A88" s="153" t="s">
        <v>1407</v>
      </c>
      <c r="B88" s="149">
        <f>SUM(B89:B90)</f>
        <v>0</v>
      </c>
    </row>
    <row r="89" ht="24" customHeight="1" spans="1:2">
      <c r="A89" s="151" t="s">
        <v>1398</v>
      </c>
      <c r="B89" s="149"/>
    </row>
    <row r="90" ht="24" customHeight="1" spans="1:2">
      <c r="A90" s="151" t="s">
        <v>1408</v>
      </c>
      <c r="B90" s="149"/>
    </row>
    <row r="91" ht="24" customHeight="1" spans="1:2">
      <c r="A91" s="151" t="s">
        <v>1409</v>
      </c>
      <c r="B91" s="149">
        <f>SUM(B92:B99)</f>
        <v>0</v>
      </c>
    </row>
    <row r="92" ht="24" customHeight="1" spans="1:2">
      <c r="A92" s="151" t="s">
        <v>1376</v>
      </c>
      <c r="B92" s="149"/>
    </row>
    <row r="93" ht="24" customHeight="1" spans="1:2">
      <c r="A93" s="151" t="s">
        <v>1377</v>
      </c>
      <c r="B93" s="149"/>
    </row>
    <row r="94" ht="24" customHeight="1" spans="1:2">
      <c r="A94" s="151" t="s">
        <v>1378</v>
      </c>
      <c r="B94" s="149"/>
    </row>
    <row r="95" ht="24" customHeight="1" spans="1:2">
      <c r="A95" s="151" t="s">
        <v>1379</v>
      </c>
      <c r="B95" s="149"/>
    </row>
    <row r="96" ht="24" customHeight="1" spans="1:2">
      <c r="A96" s="151" t="s">
        <v>1382</v>
      </c>
      <c r="B96" s="149"/>
    </row>
    <row r="97" ht="24" customHeight="1" spans="1:2">
      <c r="A97" s="151" t="s">
        <v>1384</v>
      </c>
      <c r="B97" s="149"/>
    </row>
    <row r="98" ht="24" customHeight="1" spans="1:2">
      <c r="A98" s="151" t="s">
        <v>1385</v>
      </c>
      <c r="B98" s="149"/>
    </row>
    <row r="99" ht="24" customHeight="1" spans="1:2">
      <c r="A99" s="151" t="s">
        <v>1410</v>
      </c>
      <c r="B99" s="149"/>
    </row>
    <row r="100" ht="24" customHeight="1" spans="1:2">
      <c r="A100" s="146" t="s">
        <v>1411</v>
      </c>
      <c r="B100" s="149">
        <f>B101+B106+B111</f>
        <v>0</v>
      </c>
    </row>
    <row r="101" ht="24" customHeight="1" spans="1:2">
      <c r="A101" s="152" t="s">
        <v>1412</v>
      </c>
      <c r="B101" s="149">
        <f>SUM(B102:B105)</f>
        <v>0</v>
      </c>
    </row>
    <row r="102" ht="24" customHeight="1" spans="1:2">
      <c r="A102" s="152" t="s">
        <v>1357</v>
      </c>
      <c r="B102" s="149"/>
    </row>
    <row r="103" ht="24" customHeight="1" spans="1:2">
      <c r="A103" s="152" t="s">
        <v>1413</v>
      </c>
      <c r="B103" s="149"/>
    </row>
    <row r="104" ht="24" customHeight="1" spans="1:2">
      <c r="A104" s="152" t="s">
        <v>1414</v>
      </c>
      <c r="B104" s="149"/>
    </row>
    <row r="105" ht="24" customHeight="1" spans="1:2">
      <c r="A105" s="152" t="s">
        <v>1415</v>
      </c>
      <c r="B105" s="149"/>
    </row>
    <row r="106" ht="24" customHeight="1" spans="1:2">
      <c r="A106" s="152" t="s">
        <v>1416</v>
      </c>
      <c r="B106" s="149">
        <f>SUM(B107:B110)</f>
        <v>0</v>
      </c>
    </row>
    <row r="107" ht="24" customHeight="1" spans="1:2">
      <c r="A107" s="152" t="s">
        <v>1357</v>
      </c>
      <c r="B107" s="149"/>
    </row>
    <row r="108" ht="24" customHeight="1" spans="1:2">
      <c r="A108" s="152" t="s">
        <v>1413</v>
      </c>
      <c r="B108" s="149"/>
    </row>
    <row r="109" ht="24" customHeight="1" spans="1:2">
      <c r="A109" s="152" t="s">
        <v>1417</v>
      </c>
      <c r="B109" s="149"/>
    </row>
    <row r="110" ht="24" customHeight="1" spans="1:2">
      <c r="A110" s="152" t="s">
        <v>1418</v>
      </c>
      <c r="B110" s="149"/>
    </row>
    <row r="111" ht="24" customHeight="1" spans="1:2">
      <c r="A111" s="152" t="s">
        <v>1419</v>
      </c>
      <c r="B111" s="149">
        <f>SUM(B112:B115)</f>
        <v>0</v>
      </c>
    </row>
    <row r="112" ht="24" customHeight="1" spans="1:2">
      <c r="A112" s="152" t="s">
        <v>1420</v>
      </c>
      <c r="B112" s="149"/>
    </row>
    <row r="113" ht="24" customHeight="1" spans="1:2">
      <c r="A113" s="152" t="s">
        <v>1421</v>
      </c>
      <c r="B113" s="149"/>
    </row>
    <row r="114" ht="24" customHeight="1" spans="1:2">
      <c r="A114" s="152" t="s">
        <v>1422</v>
      </c>
      <c r="B114" s="149"/>
    </row>
    <row r="115" ht="24" customHeight="1" spans="1:2">
      <c r="A115" s="152" t="s">
        <v>1423</v>
      </c>
      <c r="B115" s="149"/>
    </row>
    <row r="116" ht="24" customHeight="1" spans="1:2">
      <c r="A116" s="150" t="s">
        <v>1424</v>
      </c>
      <c r="B116" s="149">
        <f>B117+B122+B127+B132+B141+B148+B157+B160+B163+B164</f>
        <v>0</v>
      </c>
    </row>
    <row r="117" ht="24" customHeight="1" spans="1:2">
      <c r="A117" s="152" t="s">
        <v>1425</v>
      </c>
      <c r="B117" s="149">
        <f>SUM(B118:B121)</f>
        <v>0</v>
      </c>
    </row>
    <row r="118" ht="24" customHeight="1" spans="1:2">
      <c r="A118" s="152" t="s">
        <v>1426</v>
      </c>
      <c r="B118" s="149"/>
    </row>
    <row r="119" ht="24" customHeight="1" spans="1:2">
      <c r="A119" s="152" t="s">
        <v>1427</v>
      </c>
      <c r="B119" s="149"/>
    </row>
    <row r="120" ht="24" customHeight="1" spans="1:2">
      <c r="A120" s="152" t="s">
        <v>1428</v>
      </c>
      <c r="B120" s="149"/>
    </row>
    <row r="121" ht="24" customHeight="1" spans="1:2">
      <c r="A121" s="152" t="s">
        <v>1429</v>
      </c>
      <c r="B121" s="149"/>
    </row>
    <row r="122" ht="24" customHeight="1" spans="1:2">
      <c r="A122" s="152" t="s">
        <v>1430</v>
      </c>
      <c r="B122" s="149">
        <f>SUM(B123:B126)</f>
        <v>0</v>
      </c>
    </row>
    <row r="123" ht="24" customHeight="1" spans="1:2">
      <c r="A123" s="152" t="s">
        <v>1428</v>
      </c>
      <c r="B123" s="149"/>
    </row>
    <row r="124" ht="24" customHeight="1" spans="1:2">
      <c r="A124" s="152" t="s">
        <v>1431</v>
      </c>
      <c r="B124" s="149"/>
    </row>
    <row r="125" ht="24" customHeight="1" spans="1:2">
      <c r="A125" s="152" t="s">
        <v>1432</v>
      </c>
      <c r="B125" s="149"/>
    </row>
    <row r="126" ht="24" customHeight="1" spans="1:2">
      <c r="A126" s="152" t="s">
        <v>1433</v>
      </c>
      <c r="B126" s="149"/>
    </row>
    <row r="127" ht="24" customHeight="1" spans="1:2">
      <c r="A127" s="152" t="s">
        <v>1434</v>
      </c>
      <c r="B127" s="149">
        <f>SUM(B128:B131)</f>
        <v>0</v>
      </c>
    </row>
    <row r="128" ht="24" customHeight="1" spans="1:2">
      <c r="A128" s="152" t="s">
        <v>1435</v>
      </c>
      <c r="B128" s="149"/>
    </row>
    <row r="129" ht="24" customHeight="1" spans="1:2">
      <c r="A129" s="152" t="s">
        <v>1436</v>
      </c>
      <c r="B129" s="149"/>
    </row>
    <row r="130" ht="24" customHeight="1" spans="1:2">
      <c r="A130" s="152" t="s">
        <v>1437</v>
      </c>
      <c r="B130" s="149"/>
    </row>
    <row r="131" ht="24" customHeight="1" spans="1:2">
      <c r="A131" s="152" t="s">
        <v>1438</v>
      </c>
      <c r="B131" s="149"/>
    </row>
    <row r="132" ht="24" customHeight="1" spans="1:2">
      <c r="A132" s="152" t="s">
        <v>1439</v>
      </c>
      <c r="B132" s="149">
        <f>SUM(B133:B140)</f>
        <v>0</v>
      </c>
    </row>
    <row r="133" ht="24" customHeight="1" spans="1:2">
      <c r="A133" s="152" t="s">
        <v>1440</v>
      </c>
      <c r="B133" s="149"/>
    </row>
    <row r="134" ht="24" customHeight="1" spans="1:2">
      <c r="A134" s="152" t="s">
        <v>1441</v>
      </c>
      <c r="B134" s="149"/>
    </row>
    <row r="135" ht="24" customHeight="1" spans="1:2">
      <c r="A135" s="152" t="s">
        <v>1442</v>
      </c>
      <c r="B135" s="149"/>
    </row>
    <row r="136" ht="24" customHeight="1" spans="1:2">
      <c r="A136" s="152" t="s">
        <v>1443</v>
      </c>
      <c r="B136" s="149"/>
    </row>
    <row r="137" ht="24" customHeight="1" spans="1:2">
      <c r="A137" s="152" t="s">
        <v>1444</v>
      </c>
      <c r="B137" s="149"/>
    </row>
    <row r="138" ht="24" customHeight="1" spans="1:2">
      <c r="A138" s="152" t="s">
        <v>1445</v>
      </c>
      <c r="B138" s="149"/>
    </row>
    <row r="139" ht="24" customHeight="1" spans="1:2">
      <c r="A139" s="152" t="s">
        <v>1446</v>
      </c>
      <c r="B139" s="149"/>
    </row>
    <row r="140" ht="24" customHeight="1" spans="1:2">
      <c r="A140" s="152" t="s">
        <v>1447</v>
      </c>
      <c r="B140" s="149"/>
    </row>
    <row r="141" ht="24" customHeight="1" spans="1:2">
      <c r="A141" s="152" t="s">
        <v>1448</v>
      </c>
      <c r="B141" s="149">
        <f>SUM(B142:B147)</f>
        <v>0</v>
      </c>
    </row>
    <row r="142" ht="24" customHeight="1" spans="1:2">
      <c r="A142" s="152" t="s">
        <v>1449</v>
      </c>
      <c r="B142" s="149"/>
    </row>
    <row r="143" ht="24" customHeight="1" spans="1:2">
      <c r="A143" s="152" t="s">
        <v>1450</v>
      </c>
      <c r="B143" s="149"/>
    </row>
    <row r="144" ht="24" customHeight="1" spans="1:2">
      <c r="A144" s="152" t="s">
        <v>1451</v>
      </c>
      <c r="B144" s="149"/>
    </row>
    <row r="145" ht="24" customHeight="1" spans="1:2">
      <c r="A145" s="152" t="s">
        <v>1452</v>
      </c>
      <c r="B145" s="149"/>
    </row>
    <row r="146" ht="24" customHeight="1" spans="1:2">
      <c r="A146" s="152" t="s">
        <v>1453</v>
      </c>
      <c r="B146" s="149"/>
    </row>
    <row r="147" ht="24" customHeight="1" spans="1:2">
      <c r="A147" s="152" t="s">
        <v>1454</v>
      </c>
      <c r="B147" s="149"/>
    </row>
    <row r="148" ht="24" customHeight="1" spans="1:2">
      <c r="A148" s="152" t="s">
        <v>1455</v>
      </c>
      <c r="B148" s="149">
        <f>SUM(B149:B156)</f>
        <v>0</v>
      </c>
    </row>
    <row r="149" ht="24" customHeight="1" spans="1:2">
      <c r="A149" s="152" t="s">
        <v>1456</v>
      </c>
      <c r="B149" s="149"/>
    </row>
    <row r="150" ht="24" customHeight="1" spans="1:2">
      <c r="A150" s="152" t="s">
        <v>1457</v>
      </c>
      <c r="B150" s="149"/>
    </row>
    <row r="151" ht="24" customHeight="1" spans="1:2">
      <c r="A151" s="152" t="s">
        <v>1458</v>
      </c>
      <c r="B151" s="149"/>
    </row>
    <row r="152" ht="24" customHeight="1" spans="1:2">
      <c r="A152" s="152" t="s">
        <v>1459</v>
      </c>
      <c r="B152" s="149"/>
    </row>
    <row r="153" ht="24" customHeight="1" spans="1:2">
      <c r="A153" s="152" t="s">
        <v>1460</v>
      </c>
      <c r="B153" s="149"/>
    </row>
    <row r="154" ht="24" customHeight="1" spans="1:2">
      <c r="A154" s="152" t="s">
        <v>1461</v>
      </c>
      <c r="B154" s="149"/>
    </row>
    <row r="155" ht="24" customHeight="1" spans="1:2">
      <c r="A155" s="152" t="s">
        <v>1462</v>
      </c>
      <c r="B155" s="149"/>
    </row>
    <row r="156" ht="24" customHeight="1" spans="1:2">
      <c r="A156" s="152" t="s">
        <v>1463</v>
      </c>
      <c r="B156" s="149"/>
    </row>
    <row r="157" ht="24" customHeight="1" spans="1:2">
      <c r="A157" s="152" t="s">
        <v>1464</v>
      </c>
      <c r="B157" s="149">
        <f>SUM(B158:B159)</f>
        <v>0</v>
      </c>
    </row>
    <row r="158" ht="24" customHeight="1" spans="1:2">
      <c r="A158" s="151" t="s">
        <v>1426</v>
      </c>
      <c r="B158" s="149"/>
    </row>
    <row r="159" ht="24" customHeight="1" spans="1:2">
      <c r="A159" s="151" t="s">
        <v>1465</v>
      </c>
      <c r="B159" s="149"/>
    </row>
    <row r="160" ht="24" customHeight="1" spans="1:2">
      <c r="A160" s="152" t="s">
        <v>1466</v>
      </c>
      <c r="B160" s="149">
        <f>SUM(B161:B162)</f>
        <v>0</v>
      </c>
    </row>
    <row r="161" ht="24" customHeight="1" spans="1:2">
      <c r="A161" s="151" t="s">
        <v>1426</v>
      </c>
      <c r="B161" s="149"/>
    </row>
    <row r="162" ht="24" customHeight="1" spans="1:2">
      <c r="A162" s="151" t="s">
        <v>1467</v>
      </c>
      <c r="B162" s="149"/>
    </row>
    <row r="163" ht="24" customHeight="1" spans="1:2">
      <c r="A163" s="152" t="s">
        <v>1468</v>
      </c>
      <c r="B163" s="149"/>
    </row>
    <row r="164" ht="24" customHeight="1" spans="1:2">
      <c r="A164" s="152" t="s">
        <v>1469</v>
      </c>
      <c r="B164" s="149">
        <f>SUM(B165:B167)</f>
        <v>0</v>
      </c>
    </row>
    <row r="165" ht="24" customHeight="1" spans="1:2">
      <c r="A165" s="151" t="s">
        <v>1435</v>
      </c>
      <c r="B165" s="149"/>
    </row>
    <row r="166" ht="24" customHeight="1" spans="1:2">
      <c r="A166" s="151" t="s">
        <v>1437</v>
      </c>
      <c r="B166" s="149"/>
    </row>
    <row r="167" ht="24" customHeight="1" spans="1:2">
      <c r="A167" s="151" t="s">
        <v>1470</v>
      </c>
      <c r="B167" s="149"/>
    </row>
    <row r="168" ht="24" customHeight="1" spans="1:2">
      <c r="A168" s="150" t="s">
        <v>1471</v>
      </c>
      <c r="B168" s="149">
        <f>B169</f>
        <v>0</v>
      </c>
    </row>
    <row r="169" ht="24" customHeight="1" spans="1:2">
      <c r="A169" s="152" t="s">
        <v>1472</v>
      </c>
      <c r="B169" s="149">
        <f>SUM(B170:B171)</f>
        <v>0</v>
      </c>
    </row>
    <row r="170" ht="24" customHeight="1" spans="1:2">
      <c r="A170" s="152" t="s">
        <v>1473</v>
      </c>
      <c r="B170" s="149"/>
    </row>
    <row r="171" ht="24" customHeight="1" spans="1:2">
      <c r="A171" s="152" t="s">
        <v>1474</v>
      </c>
      <c r="B171" s="149"/>
    </row>
    <row r="172" ht="24" customHeight="1" spans="1:2">
      <c r="A172" s="150" t="s">
        <v>1475</v>
      </c>
      <c r="B172" s="149">
        <f>B173+B177+B186</f>
        <v>0</v>
      </c>
    </row>
    <row r="173" ht="24" customHeight="1" spans="1:2">
      <c r="A173" s="152" t="s">
        <v>1476</v>
      </c>
      <c r="B173" s="149">
        <f>SUM(B174:B176)</f>
        <v>0</v>
      </c>
    </row>
    <row r="174" ht="24" customHeight="1" spans="1:2">
      <c r="A174" s="152" t="s">
        <v>1477</v>
      </c>
      <c r="B174" s="149"/>
    </row>
    <row r="175" ht="24" customHeight="1" spans="1:2">
      <c r="A175" s="152" t="s">
        <v>1478</v>
      </c>
      <c r="B175" s="149"/>
    </row>
    <row r="176" ht="24" customHeight="1" spans="1:2">
      <c r="A176" s="152" t="s">
        <v>1479</v>
      </c>
      <c r="B176" s="149"/>
    </row>
    <row r="177" ht="24" customHeight="1" spans="1:2">
      <c r="A177" s="152" t="s">
        <v>1480</v>
      </c>
      <c r="B177" s="149">
        <f>SUM(B178:B185)</f>
        <v>0</v>
      </c>
    </row>
    <row r="178" ht="24" customHeight="1" spans="1:2">
      <c r="A178" s="152" t="s">
        <v>1481</v>
      </c>
      <c r="B178" s="149"/>
    </row>
    <row r="179" ht="24" customHeight="1" spans="1:2">
      <c r="A179" s="152" t="s">
        <v>1482</v>
      </c>
      <c r="B179" s="149"/>
    </row>
    <row r="180" ht="24" customHeight="1" spans="1:2">
      <c r="A180" s="152" t="s">
        <v>1483</v>
      </c>
      <c r="B180" s="149"/>
    </row>
    <row r="181" ht="24" customHeight="1" spans="1:2">
      <c r="A181" s="152" t="s">
        <v>1484</v>
      </c>
      <c r="B181" s="149"/>
    </row>
    <row r="182" ht="24" customHeight="1" spans="1:2">
      <c r="A182" s="152" t="s">
        <v>1485</v>
      </c>
      <c r="B182" s="149"/>
    </row>
    <row r="183" ht="24" customHeight="1" spans="1:2">
      <c r="A183" s="152" t="s">
        <v>1486</v>
      </c>
      <c r="B183" s="149"/>
    </row>
    <row r="184" ht="24" customHeight="1" spans="1:2">
      <c r="A184" s="152" t="s">
        <v>1487</v>
      </c>
      <c r="B184" s="149"/>
    </row>
    <row r="185" ht="24" customHeight="1" spans="1:2">
      <c r="A185" s="152" t="s">
        <v>1488</v>
      </c>
      <c r="B185" s="149"/>
    </row>
    <row r="186" ht="24" customHeight="1" spans="1:2">
      <c r="A186" s="152" t="s">
        <v>1489</v>
      </c>
      <c r="B186" s="149">
        <f>SUM(B187:B196)</f>
        <v>0</v>
      </c>
    </row>
    <row r="187" ht="24" customHeight="1" spans="1:2">
      <c r="A187" s="152" t="s">
        <v>1490</v>
      </c>
      <c r="B187" s="149"/>
    </row>
    <row r="188" ht="24" customHeight="1" spans="1:2">
      <c r="A188" s="152" t="s">
        <v>1491</v>
      </c>
      <c r="B188" s="149"/>
    </row>
    <row r="189" ht="24" customHeight="1" spans="1:2">
      <c r="A189" s="152" t="s">
        <v>1492</v>
      </c>
      <c r="B189" s="149"/>
    </row>
    <row r="190" ht="24" customHeight="1" spans="1:2">
      <c r="A190" s="152" t="s">
        <v>1493</v>
      </c>
      <c r="B190" s="149"/>
    </row>
    <row r="191" ht="24" customHeight="1" spans="1:2">
      <c r="A191" s="152" t="s">
        <v>1494</v>
      </c>
      <c r="B191" s="149"/>
    </row>
    <row r="192" ht="24" customHeight="1" spans="1:2">
      <c r="A192" s="152" t="s">
        <v>1495</v>
      </c>
      <c r="B192" s="149"/>
    </row>
    <row r="193" ht="24" customHeight="1" spans="1:2">
      <c r="A193" s="152" t="s">
        <v>1496</v>
      </c>
      <c r="B193" s="149"/>
    </row>
    <row r="194" ht="24" customHeight="1" spans="1:2">
      <c r="A194" s="152" t="s">
        <v>1497</v>
      </c>
      <c r="B194" s="149"/>
    </row>
    <row r="195" ht="24" customHeight="1" spans="1:2">
      <c r="A195" s="152" t="s">
        <v>1498</v>
      </c>
      <c r="B195" s="149"/>
    </row>
    <row r="196" ht="24" customHeight="1" spans="1:2">
      <c r="A196" s="152" t="s">
        <v>1499</v>
      </c>
      <c r="B196" s="149"/>
    </row>
    <row r="197" ht="24" customHeight="1" spans="1:2">
      <c r="A197" s="150" t="s">
        <v>1500</v>
      </c>
      <c r="B197" s="149">
        <f>SUM(B198:B213)</f>
        <v>0</v>
      </c>
    </row>
    <row r="198" ht="24" customHeight="1" spans="1:2">
      <c r="A198" s="150" t="s">
        <v>1501</v>
      </c>
      <c r="B198" s="149"/>
    </row>
    <row r="199" ht="24" customHeight="1" spans="1:2">
      <c r="A199" s="150" t="s">
        <v>1502</v>
      </c>
      <c r="B199" s="149"/>
    </row>
    <row r="200" ht="24" customHeight="1" spans="1:2">
      <c r="A200" s="150" t="s">
        <v>1503</v>
      </c>
      <c r="B200" s="149"/>
    </row>
    <row r="201" ht="24" customHeight="1" spans="1:2">
      <c r="A201" s="150" t="s">
        <v>1504</v>
      </c>
      <c r="B201" s="149"/>
    </row>
    <row r="202" ht="24" customHeight="1" spans="1:2">
      <c r="A202" s="150" t="s">
        <v>1505</v>
      </c>
      <c r="B202" s="149"/>
    </row>
    <row r="203" ht="24" customHeight="1" spans="1:2">
      <c r="A203" s="150" t="s">
        <v>1506</v>
      </c>
      <c r="B203" s="149"/>
    </row>
    <row r="204" ht="24" customHeight="1" spans="1:2">
      <c r="A204" s="150" t="s">
        <v>1507</v>
      </c>
      <c r="B204" s="149"/>
    </row>
    <row r="205" ht="24" customHeight="1" spans="1:2">
      <c r="A205" s="150" t="s">
        <v>1508</v>
      </c>
      <c r="B205" s="149"/>
    </row>
    <row r="206" ht="24" customHeight="1" spans="1:2">
      <c r="A206" s="150" t="s">
        <v>1509</v>
      </c>
      <c r="B206" s="149"/>
    </row>
    <row r="207" ht="24" customHeight="1" spans="1:2">
      <c r="A207" s="150" t="s">
        <v>1510</v>
      </c>
      <c r="B207" s="149"/>
    </row>
    <row r="208" ht="24" customHeight="1" spans="1:2">
      <c r="A208" s="150" t="s">
        <v>1511</v>
      </c>
      <c r="B208" s="149"/>
    </row>
    <row r="209" ht="24" customHeight="1" spans="1:2">
      <c r="A209" s="150" t="s">
        <v>1512</v>
      </c>
      <c r="B209" s="149"/>
    </row>
    <row r="210" ht="24" customHeight="1" spans="1:2">
      <c r="A210" s="150" t="s">
        <v>1513</v>
      </c>
      <c r="B210" s="149"/>
    </row>
    <row r="211" ht="24" customHeight="1" spans="1:2">
      <c r="A211" s="150" t="s">
        <v>1514</v>
      </c>
      <c r="B211" s="149"/>
    </row>
    <row r="212" ht="24" customHeight="1" spans="1:2">
      <c r="A212" s="150" t="s">
        <v>1515</v>
      </c>
      <c r="B212" s="149"/>
    </row>
    <row r="213" ht="24" customHeight="1" spans="1:2">
      <c r="A213" s="150" t="s">
        <v>1516</v>
      </c>
      <c r="B213" s="149"/>
    </row>
    <row r="214" ht="24" customHeight="1" spans="1:2">
      <c r="A214" s="150" t="s">
        <v>1517</v>
      </c>
      <c r="B214" s="149">
        <f>SUM(B215:B230)</f>
        <v>0</v>
      </c>
    </row>
    <row r="215" ht="24" customHeight="1" spans="1:2">
      <c r="A215" s="150" t="s">
        <v>1518</v>
      </c>
      <c r="B215" s="149"/>
    </row>
    <row r="216" ht="24" customHeight="1" spans="1:2">
      <c r="A216" s="150" t="s">
        <v>1519</v>
      </c>
      <c r="B216" s="149"/>
    </row>
    <row r="217" ht="24" customHeight="1" spans="1:2">
      <c r="A217" s="150" t="s">
        <v>1520</v>
      </c>
      <c r="B217" s="149"/>
    </row>
    <row r="218" ht="24" customHeight="1" spans="1:2">
      <c r="A218" s="150" t="s">
        <v>1521</v>
      </c>
      <c r="B218" s="149"/>
    </row>
    <row r="219" ht="24" customHeight="1" spans="1:2">
      <c r="A219" s="150" t="s">
        <v>1522</v>
      </c>
      <c r="B219" s="149"/>
    </row>
    <row r="220" ht="24" customHeight="1" spans="1:2">
      <c r="A220" s="150" t="s">
        <v>1523</v>
      </c>
      <c r="B220" s="149"/>
    </row>
    <row r="221" ht="20.1" customHeight="1" spans="1:2">
      <c r="A221" s="150" t="s">
        <v>1524</v>
      </c>
      <c r="B221" s="149"/>
    </row>
    <row r="222" ht="20.1" customHeight="1" spans="1:2">
      <c r="A222" s="150" t="s">
        <v>1525</v>
      </c>
      <c r="B222" s="149"/>
    </row>
    <row r="223" ht="20.1" customHeight="1" spans="1:2">
      <c r="A223" s="150" t="s">
        <v>1526</v>
      </c>
      <c r="B223" s="149"/>
    </row>
    <row r="224" ht="20.1" customHeight="1" spans="1:2">
      <c r="A224" s="150" t="s">
        <v>1527</v>
      </c>
      <c r="B224" s="149"/>
    </row>
    <row r="225" ht="20.1" customHeight="1" spans="1:2">
      <c r="A225" s="150" t="s">
        <v>1528</v>
      </c>
      <c r="B225" s="149"/>
    </row>
    <row r="226" ht="20.1" customHeight="1" spans="1:2">
      <c r="A226" s="150" t="s">
        <v>1529</v>
      </c>
      <c r="B226" s="149"/>
    </row>
    <row r="227" ht="20.1" customHeight="1" spans="1:2">
      <c r="A227" s="150" t="s">
        <v>1530</v>
      </c>
      <c r="B227" s="149"/>
    </row>
    <row r="228" ht="20.1" customHeight="1" spans="1:2">
      <c r="A228" s="150" t="s">
        <v>1531</v>
      </c>
      <c r="B228" s="149"/>
    </row>
    <row r="229" ht="20.1" customHeight="1" spans="1:2">
      <c r="A229" s="150" t="s">
        <v>1532</v>
      </c>
      <c r="B229" s="149"/>
    </row>
    <row r="230" ht="20.1" customHeight="1" spans="1:2">
      <c r="A230" s="150" t="s">
        <v>1533</v>
      </c>
      <c r="B230" s="149"/>
    </row>
    <row r="231" ht="20.1" customHeight="1" spans="1:2">
      <c r="A231" s="150" t="s">
        <v>1534</v>
      </c>
      <c r="B231" s="149">
        <f>B232+B245</f>
        <v>0</v>
      </c>
    </row>
    <row r="232" ht="20.1" customHeight="1" spans="1:2">
      <c r="A232" s="150" t="s">
        <v>1535</v>
      </c>
      <c r="B232" s="149">
        <f>SUM(B233:B244)</f>
        <v>0</v>
      </c>
    </row>
    <row r="233" ht="20.1" customHeight="1" spans="1:2">
      <c r="A233" s="150" t="s">
        <v>1536</v>
      </c>
      <c r="B233" s="149"/>
    </row>
    <row r="234" ht="20.1" customHeight="1" spans="1:2">
      <c r="A234" s="150" t="s">
        <v>1537</v>
      </c>
      <c r="B234" s="149"/>
    </row>
    <row r="235" ht="20.1" customHeight="1" spans="1:2">
      <c r="A235" s="150" t="s">
        <v>1538</v>
      </c>
      <c r="B235" s="149"/>
    </row>
    <row r="236" ht="20.1" customHeight="1" spans="1:2">
      <c r="A236" s="150" t="s">
        <v>1539</v>
      </c>
      <c r="B236" s="149"/>
    </row>
    <row r="237" ht="20.1" customHeight="1" spans="1:2">
      <c r="A237" s="150" t="s">
        <v>1540</v>
      </c>
      <c r="B237" s="149"/>
    </row>
    <row r="238" ht="20.1" customHeight="1" spans="1:2">
      <c r="A238" s="150" t="s">
        <v>1541</v>
      </c>
      <c r="B238" s="149"/>
    </row>
    <row r="239" ht="20.1" customHeight="1" spans="1:2">
      <c r="A239" s="150" t="s">
        <v>1542</v>
      </c>
      <c r="B239" s="149"/>
    </row>
    <row r="240" ht="20.1" customHeight="1" spans="1:2">
      <c r="A240" s="150" t="s">
        <v>1543</v>
      </c>
      <c r="B240" s="149"/>
    </row>
    <row r="241" ht="20.1" customHeight="1" spans="1:2">
      <c r="A241" s="150" t="s">
        <v>1544</v>
      </c>
      <c r="B241" s="149"/>
    </row>
    <row r="242" ht="20.1" customHeight="1" spans="1:2">
      <c r="A242" s="150" t="s">
        <v>1545</v>
      </c>
      <c r="B242" s="149"/>
    </row>
    <row r="243" ht="20.1" customHeight="1" spans="1:2">
      <c r="A243" s="150" t="s">
        <v>1546</v>
      </c>
      <c r="B243" s="149"/>
    </row>
    <row r="244" ht="20.1" customHeight="1" spans="1:2">
      <c r="A244" s="150" t="s">
        <v>1547</v>
      </c>
      <c r="B244" s="149"/>
    </row>
    <row r="245" ht="20.1" customHeight="1" spans="1:2">
      <c r="A245" s="150" t="s">
        <v>1548</v>
      </c>
      <c r="B245" s="149">
        <f>SUM(B246:B251)</f>
        <v>0</v>
      </c>
    </row>
    <row r="246" ht="20.1" customHeight="1" spans="1:2">
      <c r="A246" s="150" t="s">
        <v>1549</v>
      </c>
      <c r="B246" s="149"/>
    </row>
    <row r="247" ht="20.1" customHeight="1" spans="1:2">
      <c r="A247" s="150" t="s">
        <v>1550</v>
      </c>
      <c r="B247" s="149"/>
    </row>
    <row r="248" ht="20.1" customHeight="1" spans="1:2">
      <c r="A248" s="150" t="s">
        <v>1551</v>
      </c>
      <c r="B248" s="149"/>
    </row>
    <row r="249" ht="20.1" customHeight="1" spans="1:2">
      <c r="A249" s="150" t="s">
        <v>1552</v>
      </c>
      <c r="B249" s="149"/>
    </row>
    <row r="250" ht="20.1" customHeight="1" spans="1:2">
      <c r="A250" s="150" t="s">
        <v>1553</v>
      </c>
      <c r="B250" s="149"/>
    </row>
    <row r="251" ht="20.1" customHeight="1" spans="1:2">
      <c r="A251" s="150" t="s">
        <v>1554</v>
      </c>
      <c r="B251" s="149"/>
    </row>
    <row r="252" ht="20.1" customHeight="1" spans="1:2">
      <c r="A252" s="154" t="s">
        <v>1083</v>
      </c>
      <c r="B252" s="149">
        <f>SUM(B6,B22,B34,B45,B100,B116,B168,B172,B197,B214,B231)</f>
        <v>1095606</v>
      </c>
    </row>
    <row r="253" ht="20.1" customHeight="1" spans="1:2">
      <c r="A253" s="155" t="s">
        <v>1147</v>
      </c>
      <c r="B253" s="149">
        <f>B254+B257+B258+B259+B260</f>
        <v>0</v>
      </c>
    </row>
    <row r="254" ht="20.1" customHeight="1" spans="1:2">
      <c r="A254" s="149" t="s">
        <v>1555</v>
      </c>
      <c r="B254" s="149">
        <f>B255+B256</f>
        <v>0</v>
      </c>
    </row>
    <row r="255" ht="20.1" customHeight="1" spans="1:2">
      <c r="A255" s="149" t="s">
        <v>1556</v>
      </c>
      <c r="B255" s="149"/>
    </row>
    <row r="256" ht="20.1" customHeight="1" spans="1:2">
      <c r="A256" s="149" t="s">
        <v>1557</v>
      </c>
      <c r="B256" s="149"/>
    </row>
    <row r="257" ht="20.1" customHeight="1" spans="1:2">
      <c r="A257" s="149" t="s">
        <v>1558</v>
      </c>
      <c r="B257" s="149"/>
    </row>
    <row r="258" ht="20.1" customHeight="1" spans="1:2">
      <c r="A258" s="149" t="s">
        <v>1559</v>
      </c>
      <c r="B258" s="149"/>
    </row>
    <row r="259" ht="20.1" customHeight="1" spans="1:2">
      <c r="A259" s="156" t="s">
        <v>1560</v>
      </c>
      <c r="B259" s="149"/>
    </row>
    <row r="260" ht="20.1" customHeight="1" spans="1:2">
      <c r="A260" s="156" t="s">
        <v>1561</v>
      </c>
      <c r="B260" s="149"/>
    </row>
    <row r="261" ht="20.1" customHeight="1" spans="1:2">
      <c r="A261" s="156"/>
      <c r="B261" s="149"/>
    </row>
    <row r="262" ht="20.1" customHeight="1" spans="1:2">
      <c r="A262" s="156"/>
      <c r="B262" s="149"/>
    </row>
    <row r="263" ht="20.1" customHeight="1" spans="1:2">
      <c r="A263" s="156"/>
      <c r="B263" s="149"/>
    </row>
    <row r="264" ht="20.1" customHeight="1" spans="1:2">
      <c r="A264" s="156"/>
      <c r="B264" s="149"/>
    </row>
    <row r="265" ht="20.1" customHeight="1" spans="1:2">
      <c r="A265" s="154" t="s">
        <v>1234</v>
      </c>
      <c r="B265" s="149">
        <f>B252+B253</f>
        <v>1095606</v>
      </c>
    </row>
    <row r="266" ht="20.1" customHeight="1"/>
    <row r="267" ht="20.1" customHeight="1"/>
    <row r="268" ht="20.1" customHeight="1"/>
  </sheetData>
  <mergeCells count="2">
    <mergeCell ref="A2:B2"/>
    <mergeCell ref="A4:B4"/>
  </mergeCells>
  <printOptions horizontalCentered="1"/>
  <pageMargins left="0.589583333333333" right="0.589583333333333" top="0.789583333333333" bottom="0.789583333333333" header="0.389583333333333" footer="0.389583333333333"/>
  <pageSetup paperSize="9" scale="86" fitToHeight="0" orientation="portrait" horizontalDpi="600" verticalDpi="600"/>
  <headerFooter alignWithMargins="0" scaleWithDoc="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sheetPr>
  <dimension ref="A1:C40"/>
  <sheetViews>
    <sheetView view="pageBreakPreview" zoomScale="85" zoomScaleNormal="85" workbookViewId="0">
      <selection activeCell="T18" sqref="T18"/>
    </sheetView>
  </sheetViews>
  <sheetFormatPr defaultColWidth="7" defaultRowHeight="14.25" outlineLevelCol="2"/>
  <cols>
    <col min="1" max="1" width="40.9" style="87" customWidth="1"/>
    <col min="2" max="2" width="35" style="87" customWidth="1"/>
    <col min="3" max="249" width="7" style="87"/>
  </cols>
  <sheetData>
    <row r="1" ht="31.05" customHeight="1" spans="2:2">
      <c r="B1" s="88" t="s">
        <v>1564</v>
      </c>
    </row>
    <row r="2" ht="39" customHeight="1" spans="1:2">
      <c r="A2" s="89" t="s">
        <v>34</v>
      </c>
      <c r="B2" s="89"/>
    </row>
    <row r="3" ht="33" customHeight="1" spans="1:2">
      <c r="A3" s="89"/>
      <c r="B3" s="89"/>
    </row>
    <row r="4" ht="32.25" customHeight="1" spans="1:2">
      <c r="A4" s="90"/>
      <c r="B4" s="91" t="s">
        <v>76</v>
      </c>
    </row>
    <row r="5" ht="21.75" customHeight="1" spans="1:2">
      <c r="A5" s="92" t="s">
        <v>77</v>
      </c>
      <c r="B5" s="92" t="s">
        <v>78</v>
      </c>
    </row>
    <row r="6" ht="21.75" customHeight="1" spans="1:2">
      <c r="A6" s="93"/>
      <c r="B6" s="93"/>
    </row>
    <row r="7" ht="21.75" customHeight="1" spans="1:2">
      <c r="A7" s="93" t="s">
        <v>1090</v>
      </c>
      <c r="B7" s="93">
        <f>B8</f>
        <v>2320</v>
      </c>
    </row>
    <row r="8" ht="31.5" customHeight="1" spans="1:3">
      <c r="A8" s="102" t="s">
        <v>1391</v>
      </c>
      <c r="B8" s="94">
        <f>SUM(B9:B13)</f>
        <v>2320</v>
      </c>
      <c r="C8" s="95"/>
    </row>
    <row r="9" ht="31.5" customHeight="1" spans="1:2">
      <c r="A9" s="103" t="s">
        <v>1392</v>
      </c>
      <c r="B9" s="94"/>
    </row>
    <row r="10" ht="31.5" customHeight="1" spans="1:2">
      <c r="A10" s="103" t="s">
        <v>1393</v>
      </c>
      <c r="B10" s="94"/>
    </row>
    <row r="11" ht="31.5" customHeight="1" spans="1:2">
      <c r="A11" s="103" t="s">
        <v>1394</v>
      </c>
      <c r="B11" s="94"/>
    </row>
    <row r="12" ht="31.5" customHeight="1" spans="1:2">
      <c r="A12" s="103" t="s">
        <v>1395</v>
      </c>
      <c r="B12" s="94"/>
    </row>
    <row r="13" ht="31.5" customHeight="1" spans="1:2">
      <c r="A13" s="103" t="s">
        <v>1396</v>
      </c>
      <c r="B13" s="94">
        <v>2320</v>
      </c>
    </row>
    <row r="14" spans="1:2">
      <c r="A14" s="100"/>
      <c r="B14" s="101"/>
    </row>
    <row r="15" spans="1:2">
      <c r="A15" s="100"/>
      <c r="B15" s="101"/>
    </row>
    <row r="16" spans="1:2">
      <c r="A16" s="100"/>
      <c r="B16" s="101"/>
    </row>
    <row r="17" spans="1:2">
      <c r="A17" s="100"/>
      <c r="B17" s="101"/>
    </row>
    <row r="18" spans="1:2">
      <c r="A18" s="100"/>
      <c r="B18" s="101"/>
    </row>
    <row r="19" spans="1:2">
      <c r="A19" s="100"/>
      <c r="B19" s="101"/>
    </row>
    <row r="20" spans="1:2">
      <c r="A20" s="100"/>
      <c r="B20" s="101"/>
    </row>
    <row r="21" spans="1:2">
      <c r="A21" s="100"/>
      <c r="B21" s="101"/>
    </row>
    <row r="22" spans="1:2">
      <c r="A22" s="100"/>
      <c r="B22" s="101"/>
    </row>
    <row r="23" spans="1:2">
      <c r="A23" s="100"/>
      <c r="B23" s="101"/>
    </row>
    <row r="24" spans="1:2">
      <c r="A24" s="100"/>
      <c r="B24" s="101"/>
    </row>
    <row r="25" spans="1:2">
      <c r="A25" s="100"/>
      <c r="B25" s="101"/>
    </row>
    <row r="26" spans="1:2">
      <c r="A26" s="100"/>
      <c r="B26" s="101"/>
    </row>
    <row r="27" spans="1:2">
      <c r="A27" s="100"/>
      <c r="B27" s="101"/>
    </row>
    <row r="28" spans="1:2">
      <c r="A28" s="100"/>
      <c r="B28" s="101"/>
    </row>
    <row r="29" spans="1:2">
      <c r="A29" s="100"/>
      <c r="B29" s="101"/>
    </row>
    <row r="30" spans="1:2">
      <c r="A30" s="100"/>
      <c r="B30" s="101"/>
    </row>
    <row r="31" spans="1:2">
      <c r="A31" s="100"/>
      <c r="B31" s="101"/>
    </row>
    <row r="32" spans="1:2">
      <c r="A32" s="100"/>
      <c r="B32" s="101"/>
    </row>
    <row r="33" spans="1:2">
      <c r="A33" s="100"/>
      <c r="B33" s="101"/>
    </row>
    <row r="34" spans="1:2">
      <c r="A34" s="100"/>
      <c r="B34" s="101"/>
    </row>
    <row r="35" spans="1:2">
      <c r="A35" s="100"/>
      <c r="B35" s="101"/>
    </row>
    <row r="36" spans="1:2">
      <c r="A36" s="100"/>
      <c r="B36" s="101"/>
    </row>
    <row r="37" spans="1:2">
      <c r="A37" s="100"/>
      <c r="B37" s="101"/>
    </row>
    <row r="38" spans="1:2">
      <c r="A38" s="100"/>
      <c r="B38" s="101"/>
    </row>
    <row r="39" spans="1:2">
      <c r="A39" s="100"/>
      <c r="B39" s="101"/>
    </row>
    <row r="40" spans="1:2">
      <c r="A40" s="100"/>
      <c r="B40" s="101"/>
    </row>
  </sheetData>
  <mergeCells count="3">
    <mergeCell ref="A5:A6"/>
    <mergeCell ref="B5:B6"/>
    <mergeCell ref="A2:B3"/>
  </mergeCells>
  <printOptions horizontalCentered="1"/>
  <pageMargins left="0.590277777777778" right="0.590277777777778" top="0.786805555555556" bottom="0.786805555555556" header="0.393055555555556" footer="0.393055555555556"/>
  <pageSetup paperSize="9" fitToHeight="0" orientation="portrait" horizontalDpi="600"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sheetPr>
  <dimension ref="A1:C48"/>
  <sheetViews>
    <sheetView view="pageBreakPreview" zoomScale="85" zoomScaleNormal="85" workbookViewId="0">
      <selection activeCell="K8" sqref="K8"/>
    </sheetView>
  </sheetViews>
  <sheetFormatPr defaultColWidth="7" defaultRowHeight="14.25" outlineLevelCol="2"/>
  <cols>
    <col min="1" max="1" width="40.9" style="87" customWidth="1"/>
    <col min="2" max="2" width="35" style="87" customWidth="1"/>
    <col min="3" max="249" width="7" style="87"/>
  </cols>
  <sheetData>
    <row r="1" ht="34.95" customHeight="1" spans="2:2">
      <c r="B1" s="88" t="s">
        <v>1565</v>
      </c>
    </row>
    <row r="2" ht="39" customHeight="1" spans="1:2">
      <c r="A2" s="89" t="s">
        <v>36</v>
      </c>
      <c r="B2" s="89"/>
    </row>
    <row r="3" ht="33" customHeight="1" spans="1:2">
      <c r="A3" s="89"/>
      <c r="B3" s="89"/>
    </row>
    <row r="4" ht="32.25" customHeight="1" spans="1:2">
      <c r="A4" s="90"/>
      <c r="B4" s="91" t="s">
        <v>76</v>
      </c>
    </row>
    <row r="5" ht="21.75" customHeight="1" spans="1:2">
      <c r="A5" s="92" t="s">
        <v>1236</v>
      </c>
      <c r="B5" s="92" t="s">
        <v>1566</v>
      </c>
    </row>
    <row r="6" ht="21.75" customHeight="1" spans="1:2">
      <c r="A6" s="93"/>
      <c r="B6" s="93"/>
    </row>
    <row r="7" ht="31.5" customHeight="1" spans="1:3">
      <c r="A7" s="94" t="s">
        <v>1242</v>
      </c>
      <c r="B7" s="94"/>
      <c r="C7" s="95"/>
    </row>
    <row r="8" ht="31.5" customHeight="1" spans="1:2">
      <c r="A8" s="94" t="s">
        <v>1243</v>
      </c>
      <c r="B8" s="94"/>
    </row>
    <row r="9" ht="31.5" customHeight="1" spans="1:2">
      <c r="A9" s="94" t="s">
        <v>1244</v>
      </c>
      <c r="B9" s="94"/>
    </row>
    <row r="10" ht="31.5" customHeight="1" spans="1:2">
      <c r="A10" s="94" t="s">
        <v>1245</v>
      </c>
      <c r="B10" s="94"/>
    </row>
    <row r="11" ht="31.5" customHeight="1" spans="1:2">
      <c r="A11" s="94" t="s">
        <v>1246</v>
      </c>
      <c r="B11" s="94"/>
    </row>
    <row r="12" ht="31.5" customHeight="1" spans="1:2">
      <c r="A12" s="94" t="s">
        <v>1247</v>
      </c>
      <c r="B12" s="94">
        <v>2320</v>
      </c>
    </row>
    <row r="13" ht="31.5" customHeight="1" spans="1:2">
      <c r="A13" s="94" t="s">
        <v>1248</v>
      </c>
      <c r="B13" s="94"/>
    </row>
    <row r="14" ht="31.5" customHeight="1" spans="1:2">
      <c r="A14" s="94" t="s">
        <v>1249</v>
      </c>
      <c r="B14" s="94"/>
    </row>
    <row r="15" ht="31.5" customHeight="1" spans="1:2">
      <c r="A15" s="94" t="s">
        <v>1250</v>
      </c>
      <c r="B15" s="94"/>
    </row>
    <row r="16" ht="31.5" customHeight="1" spans="1:2">
      <c r="A16" s="94" t="s">
        <v>1251</v>
      </c>
      <c r="B16" s="94"/>
    </row>
    <row r="17" ht="31.5" customHeight="1" spans="1:2">
      <c r="A17" s="94" t="s">
        <v>1252</v>
      </c>
      <c r="B17" s="94"/>
    </row>
    <row r="18" ht="31.5" customHeight="1" spans="1:2">
      <c r="A18" s="94" t="s">
        <v>1253</v>
      </c>
      <c r="B18" s="94"/>
    </row>
    <row r="19" ht="31.5" customHeight="1" spans="1:2">
      <c r="A19" s="94" t="s">
        <v>1254</v>
      </c>
      <c r="B19" s="94"/>
    </row>
    <row r="20" ht="31.5" customHeight="1" spans="1:2">
      <c r="A20" s="94" t="s">
        <v>1255</v>
      </c>
      <c r="B20" s="94"/>
    </row>
    <row r="21" ht="31.5" customHeight="1" spans="1:2">
      <c r="A21" s="94" t="s">
        <v>1256</v>
      </c>
      <c r="B21" s="94">
        <f>SUM(B7:B20)</f>
        <v>2320</v>
      </c>
    </row>
    <row r="22" spans="1:2">
      <c r="A22" s="100"/>
      <c r="B22" s="101"/>
    </row>
    <row r="23" spans="1:2">
      <c r="A23" s="100"/>
      <c r="B23" s="101"/>
    </row>
    <row r="24" spans="1:2">
      <c r="A24" s="100"/>
      <c r="B24" s="101"/>
    </row>
    <row r="25" spans="1:2">
      <c r="A25" s="100"/>
      <c r="B25" s="101"/>
    </row>
    <row r="26" spans="1:2">
      <c r="A26" s="100"/>
      <c r="B26" s="101"/>
    </row>
    <row r="27" spans="1:2">
      <c r="A27" s="100"/>
      <c r="B27" s="101"/>
    </row>
    <row r="28" spans="1:2">
      <c r="A28" s="100"/>
      <c r="B28" s="101"/>
    </row>
    <row r="29" spans="1:2">
      <c r="A29" s="100"/>
      <c r="B29" s="101"/>
    </row>
    <row r="30" spans="1:2">
      <c r="A30" s="100"/>
      <c r="B30" s="101"/>
    </row>
    <row r="31" spans="1:2">
      <c r="A31" s="100"/>
      <c r="B31" s="101"/>
    </row>
    <row r="32" spans="1:2">
      <c r="A32" s="100"/>
      <c r="B32" s="101"/>
    </row>
    <row r="33" spans="1:2">
      <c r="A33" s="100"/>
      <c r="B33" s="101"/>
    </row>
    <row r="34" spans="1:2">
      <c r="A34" s="100"/>
      <c r="B34" s="101"/>
    </row>
    <row r="35" spans="1:2">
      <c r="A35" s="100"/>
      <c r="B35" s="101"/>
    </row>
    <row r="36" spans="1:2">
      <c r="A36" s="100"/>
      <c r="B36" s="101"/>
    </row>
    <row r="37" spans="1:2">
      <c r="A37" s="100"/>
      <c r="B37" s="101"/>
    </row>
    <row r="38" spans="1:2">
      <c r="A38" s="100"/>
      <c r="B38" s="101"/>
    </row>
    <row r="39" spans="1:2">
      <c r="A39" s="100"/>
      <c r="B39" s="101"/>
    </row>
    <row r="40" spans="1:2">
      <c r="A40" s="100"/>
      <c r="B40" s="101"/>
    </row>
    <row r="41" spans="1:2">
      <c r="A41" s="100"/>
      <c r="B41" s="101"/>
    </row>
    <row r="42" spans="1:2">
      <c r="A42" s="100"/>
      <c r="B42" s="101"/>
    </row>
    <row r="43" spans="1:2">
      <c r="A43" s="100"/>
      <c r="B43" s="101"/>
    </row>
    <row r="44" spans="1:2">
      <c r="A44" s="100"/>
      <c r="B44" s="101"/>
    </row>
    <row r="45" spans="1:2">
      <c r="A45" s="100"/>
      <c r="B45" s="101"/>
    </row>
    <row r="46" spans="1:2">
      <c r="A46" s="100"/>
      <c r="B46" s="101"/>
    </row>
    <row r="47" spans="1:2">
      <c r="A47" s="100"/>
      <c r="B47" s="101"/>
    </row>
    <row r="48" spans="1:2">
      <c r="A48" s="100"/>
      <c r="B48" s="101"/>
    </row>
  </sheetData>
  <mergeCells count="3">
    <mergeCell ref="A5:A6"/>
    <mergeCell ref="B5:B6"/>
    <mergeCell ref="A2:B3"/>
  </mergeCells>
  <printOptions horizontalCentered="1"/>
  <pageMargins left="0.590277777777778" right="0.590277777777778" top="0.786805555555556" bottom="0.786805555555556" header="0.393055555555556" footer="0.393055555555556"/>
  <pageSetup paperSize="9" fitToHeight="0" orientation="portrait" horizontalDpi="600"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C19"/>
  <sheetViews>
    <sheetView workbookViewId="0">
      <selection activeCell="E10" sqref="E10"/>
    </sheetView>
  </sheetViews>
  <sheetFormatPr defaultColWidth="8.8" defaultRowHeight="35.1" customHeight="1" outlineLevelCol="2"/>
  <cols>
    <col min="1" max="1" width="69" style="111" customWidth="1"/>
    <col min="2" max="2" width="15.6" style="127" customWidth="1"/>
    <col min="3" max="3" width="9" style="112" customWidth="1"/>
    <col min="4" max="32" width="9" style="111" customWidth="1"/>
    <col min="33" max="16384" width="8.8" style="111" customWidth="1"/>
  </cols>
  <sheetData>
    <row r="1" ht="21" customHeight="1" spans="1:2">
      <c r="A1" s="128" t="s">
        <v>1567</v>
      </c>
      <c r="B1" s="128"/>
    </row>
    <row r="2" ht="44.25" customHeight="1" spans="1:2">
      <c r="A2" s="113" t="s">
        <v>40</v>
      </c>
      <c r="B2" s="113"/>
    </row>
    <row r="3" s="108" customFormat="1" ht="23.1" customHeight="1" spans="1:3">
      <c r="A3" s="110" t="s">
        <v>105</v>
      </c>
      <c r="B3" s="129" t="s">
        <v>1568</v>
      </c>
      <c r="C3" s="115"/>
    </row>
    <row r="4" s="109" customFormat="1" ht="28.5" customHeight="1" spans="1:3">
      <c r="A4" s="116" t="s">
        <v>1337</v>
      </c>
      <c r="B4" s="130" t="s">
        <v>1569</v>
      </c>
      <c r="C4" s="118"/>
    </row>
    <row r="5" s="110" customFormat="1" ht="28.5" customHeight="1" spans="1:3">
      <c r="A5" s="119" t="s">
        <v>1570</v>
      </c>
      <c r="B5" s="131">
        <v>15350</v>
      </c>
      <c r="C5" s="121"/>
    </row>
    <row r="6" s="110" customFormat="1" ht="28.5" customHeight="1" spans="1:3">
      <c r="A6" s="119" t="s">
        <v>1571</v>
      </c>
      <c r="B6" s="132">
        <v>5481</v>
      </c>
      <c r="C6" s="121"/>
    </row>
    <row r="7" s="110" customFormat="1" ht="28.5" customHeight="1" spans="1:3">
      <c r="A7" s="119" t="s">
        <v>1572</v>
      </c>
      <c r="B7" s="132">
        <v>440</v>
      </c>
      <c r="C7" s="121"/>
    </row>
    <row r="8" s="110" customFormat="1" ht="28.5" customHeight="1" spans="1:3">
      <c r="A8" s="119" t="s">
        <v>1573</v>
      </c>
      <c r="B8" s="133">
        <v>408</v>
      </c>
      <c r="C8" s="121"/>
    </row>
    <row r="9" s="110" customFormat="1" ht="28.5" customHeight="1" spans="1:3">
      <c r="A9" s="119" t="s">
        <v>1574</v>
      </c>
      <c r="B9" s="133"/>
      <c r="C9" s="121"/>
    </row>
    <row r="10" s="110" customFormat="1" ht="28.5" customHeight="1" spans="1:3">
      <c r="A10" s="119" t="s">
        <v>1575</v>
      </c>
      <c r="B10" s="133">
        <v>32</v>
      </c>
      <c r="C10" s="121"/>
    </row>
    <row r="11" s="110" customFormat="1" ht="28.5" customHeight="1" spans="1:3">
      <c r="A11" s="119" t="s">
        <v>1576</v>
      </c>
      <c r="B11" s="133"/>
      <c r="C11" s="121"/>
    </row>
    <row r="12" s="110" customFormat="1" ht="28.5" customHeight="1" spans="1:3">
      <c r="A12" s="119" t="s">
        <v>1577</v>
      </c>
      <c r="B12" s="133"/>
      <c r="C12" s="121"/>
    </row>
    <row r="13" s="110" customFormat="1" ht="28.5" customHeight="1" spans="1:3">
      <c r="A13" s="119" t="s">
        <v>1578</v>
      </c>
      <c r="B13" s="133"/>
      <c r="C13" s="121"/>
    </row>
    <row r="14" s="110" customFormat="1" ht="28.5" customHeight="1" spans="1:3">
      <c r="A14" s="137" t="s">
        <v>1579</v>
      </c>
      <c r="B14" s="133"/>
      <c r="C14" s="121"/>
    </row>
    <row r="15" s="110" customFormat="1" ht="28.5" customHeight="1" spans="1:3">
      <c r="A15" s="119" t="s">
        <v>1580</v>
      </c>
      <c r="B15" s="133"/>
      <c r="C15" s="121"/>
    </row>
    <row r="16" s="110" customFormat="1" ht="28.5" customHeight="1" spans="1:3">
      <c r="A16" s="119" t="s">
        <v>1581</v>
      </c>
      <c r="B16" s="133"/>
      <c r="C16" s="121"/>
    </row>
    <row r="17" s="110" customFormat="1" ht="28.5" customHeight="1" spans="1:3">
      <c r="A17" s="119" t="s">
        <v>1582</v>
      </c>
      <c r="B17" s="138"/>
      <c r="C17" s="121"/>
    </row>
    <row r="18" s="110" customFormat="1" ht="28.5" customHeight="1" spans="1:3">
      <c r="A18" s="119" t="s">
        <v>1583</v>
      </c>
      <c r="B18" s="138">
        <v>665</v>
      </c>
      <c r="C18" s="121"/>
    </row>
    <row r="19" s="110" customFormat="1" ht="28.5" customHeight="1" spans="1:3">
      <c r="A19" s="119" t="s">
        <v>1584</v>
      </c>
      <c r="B19" s="138">
        <v>4376</v>
      </c>
      <c r="C19" s="121"/>
    </row>
  </sheetData>
  <mergeCells count="2">
    <mergeCell ref="A1:B1"/>
    <mergeCell ref="A2:B2"/>
  </mergeCells>
  <printOptions horizontalCentered="1"/>
  <pageMargins left="0.590277777777778" right="0.590277777777778" top="0.984027777777778" bottom="0.786805555555556" header="0.393055555555556" footer="0.393055555555556"/>
  <pageSetup paperSize="9" fitToHeight="0"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C23"/>
  <sheetViews>
    <sheetView workbookViewId="0">
      <selection activeCell="E10" sqref="E10"/>
    </sheetView>
  </sheetViews>
  <sheetFormatPr defaultColWidth="8.8" defaultRowHeight="35.1" customHeight="1" outlineLevelCol="2"/>
  <cols>
    <col min="1" max="1" width="67.5" style="111" customWidth="1"/>
    <col min="2" max="2" width="12.4" style="111" customWidth="1"/>
    <col min="3" max="3" width="9" style="112" customWidth="1"/>
    <col min="4" max="32" width="9" style="111" customWidth="1"/>
    <col min="33" max="224" width="8.8" style="111" customWidth="1"/>
    <col min="225" max="249" width="9" style="111" customWidth="1"/>
  </cols>
  <sheetData>
    <row r="1" ht="24" customHeight="1" spans="2:2">
      <c r="B1" s="1" t="s">
        <v>1585</v>
      </c>
    </row>
    <row r="2" ht="42" customHeight="1" spans="1:2">
      <c r="A2" s="113" t="s">
        <v>42</v>
      </c>
      <c r="B2" s="113"/>
    </row>
    <row r="3" s="108" customFormat="1" ht="14.25" spans="1:3">
      <c r="A3" s="110"/>
      <c r="B3" s="114" t="s">
        <v>76</v>
      </c>
      <c r="C3" s="115"/>
    </row>
    <row r="4" s="109" customFormat="1" ht="26.25" customHeight="1" spans="1:3">
      <c r="A4" s="116" t="s">
        <v>1337</v>
      </c>
      <c r="B4" s="117" t="s">
        <v>1569</v>
      </c>
      <c r="C4" s="118"/>
    </row>
    <row r="5" s="110" customFormat="1" ht="26.25" customHeight="1" spans="1:3">
      <c r="A5" s="119" t="s">
        <v>1570</v>
      </c>
      <c r="B5" s="120">
        <v>15350</v>
      </c>
      <c r="C5" s="121"/>
    </row>
    <row r="6" s="110" customFormat="1" ht="26.25" customHeight="1" spans="1:3">
      <c r="A6" s="122" t="s">
        <v>1571</v>
      </c>
      <c r="B6" s="120">
        <v>5481.02</v>
      </c>
      <c r="C6" s="121"/>
    </row>
    <row r="7" s="110" customFormat="1" ht="26.25" customHeight="1" spans="1:3">
      <c r="A7" s="122" t="s">
        <v>1572</v>
      </c>
      <c r="B7" s="120">
        <v>440</v>
      </c>
      <c r="C7" s="121"/>
    </row>
    <row r="8" s="110" customFormat="1" ht="26.25" customHeight="1" spans="1:3">
      <c r="A8" s="122" t="s">
        <v>1573</v>
      </c>
      <c r="B8" s="120">
        <v>408</v>
      </c>
      <c r="C8" s="121"/>
    </row>
    <row r="9" s="110" customFormat="1" ht="26.25" customHeight="1" spans="1:3">
      <c r="A9" s="122" t="s">
        <v>1574</v>
      </c>
      <c r="B9" s="120"/>
      <c r="C9" s="121"/>
    </row>
    <row r="10" s="110" customFormat="1" ht="26.25" customHeight="1" spans="1:3">
      <c r="A10" s="122" t="s">
        <v>1575</v>
      </c>
      <c r="B10" s="120">
        <v>32</v>
      </c>
      <c r="C10" s="121"/>
    </row>
    <row r="11" s="110" customFormat="1" ht="26.25" customHeight="1" spans="1:3">
      <c r="A11" s="122" t="s">
        <v>1576</v>
      </c>
      <c r="B11" s="120"/>
      <c r="C11" s="121"/>
    </row>
    <row r="12" s="110" customFormat="1" ht="26.25" customHeight="1" spans="1:3">
      <c r="A12" s="122" t="s">
        <v>1577</v>
      </c>
      <c r="B12" s="120"/>
      <c r="C12" s="121"/>
    </row>
    <row r="13" s="110" customFormat="1" ht="26.25" customHeight="1" spans="1:3">
      <c r="A13" s="122" t="s">
        <v>1578</v>
      </c>
      <c r="B13" s="120"/>
      <c r="C13" s="121"/>
    </row>
    <row r="14" s="110" customFormat="1" ht="26.25" customHeight="1" spans="1:3">
      <c r="A14" s="122" t="s">
        <v>1579</v>
      </c>
      <c r="B14" s="120"/>
      <c r="C14" s="121"/>
    </row>
    <row r="15" s="110" customFormat="1" ht="26.25" customHeight="1" spans="1:3">
      <c r="A15" s="122" t="s">
        <v>1580</v>
      </c>
      <c r="B15" s="120"/>
      <c r="C15" s="121"/>
    </row>
    <row r="16" s="110" customFormat="1" ht="26.25" customHeight="1" spans="1:3">
      <c r="A16" s="122" t="s">
        <v>1581</v>
      </c>
      <c r="B16" s="120"/>
      <c r="C16" s="121"/>
    </row>
    <row r="17" s="110" customFormat="1" ht="26.25" customHeight="1" spans="1:3">
      <c r="A17" s="122" t="s">
        <v>1582</v>
      </c>
      <c r="B17" s="122"/>
      <c r="C17" s="121"/>
    </row>
    <row r="18" s="110" customFormat="1" ht="26.25" customHeight="1" spans="1:3">
      <c r="A18" s="122" t="s">
        <v>1583</v>
      </c>
      <c r="B18" s="122">
        <v>664.71</v>
      </c>
      <c r="C18" s="121"/>
    </row>
    <row r="19" s="110" customFormat="1" ht="26.25" customHeight="1" spans="1:3">
      <c r="A19" s="122" t="s">
        <v>1584</v>
      </c>
      <c r="B19" s="122">
        <v>4376.31</v>
      </c>
      <c r="C19" s="121"/>
    </row>
    <row r="20" s="110" customFormat="1" ht="26.25" customHeight="1" spans="1:3">
      <c r="A20" s="123" t="s">
        <v>1586</v>
      </c>
      <c r="B20" s="122"/>
      <c r="C20" s="121"/>
    </row>
    <row r="21" s="110" customFormat="1" ht="26.25" customHeight="1" spans="1:3">
      <c r="A21" s="124" t="s">
        <v>1587</v>
      </c>
      <c r="B21" s="122"/>
      <c r="C21" s="121"/>
    </row>
    <row r="22" s="110" customFormat="1" ht="26.25" customHeight="1" spans="1:3">
      <c r="A22" s="119" t="s">
        <v>1588</v>
      </c>
      <c r="B22" s="125">
        <v>4376</v>
      </c>
      <c r="C22" s="121"/>
    </row>
    <row r="23" s="110" customFormat="1" ht="26.25" customHeight="1" spans="1:3">
      <c r="A23" s="119" t="s">
        <v>1589</v>
      </c>
      <c r="B23" s="125"/>
      <c r="C23" s="121"/>
    </row>
  </sheetData>
  <mergeCells count="1">
    <mergeCell ref="A2:B2"/>
  </mergeCells>
  <printOptions horizontalCentered="1"/>
  <pageMargins left="0.590277777777778" right="0.590277777777778" top="0.786805555555556" bottom="0.786805555555556" header="0.393055555555556" footer="0.393055555555556"/>
  <pageSetup paperSize="9" fitToHeight="0" orientation="portrait" horizontalDpi="600" verticalDpi="6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C25"/>
  <sheetViews>
    <sheetView workbookViewId="0">
      <selection activeCell="G11" sqref="G11"/>
    </sheetView>
  </sheetViews>
  <sheetFormatPr defaultColWidth="8.8" defaultRowHeight="35.1" customHeight="1" outlineLevelCol="2"/>
  <cols>
    <col min="1" max="1" width="69" style="111" customWidth="1"/>
    <col min="2" max="2" width="15.6" style="127" customWidth="1"/>
    <col min="3" max="3" width="9" style="112" customWidth="1"/>
    <col min="4" max="32" width="9" style="111" customWidth="1"/>
    <col min="33" max="16384" width="8.8" style="111" customWidth="1"/>
  </cols>
  <sheetData>
    <row r="1" ht="25.05" customHeight="1" spans="1:2">
      <c r="A1" s="128" t="s">
        <v>1590</v>
      </c>
      <c r="B1" s="128"/>
    </row>
    <row r="2" ht="44.25" customHeight="1" spans="1:2">
      <c r="A2" s="113" t="s">
        <v>44</v>
      </c>
      <c r="B2" s="113"/>
    </row>
    <row r="3" s="108" customFormat="1" ht="23.1" customHeight="1" spans="1:3">
      <c r="A3" s="110" t="s">
        <v>105</v>
      </c>
      <c r="B3" s="129" t="s">
        <v>1568</v>
      </c>
      <c r="C3" s="115"/>
    </row>
    <row r="4" s="109" customFormat="1" ht="28.5" customHeight="1" spans="1:3">
      <c r="A4" s="116" t="s">
        <v>1337</v>
      </c>
      <c r="B4" s="130" t="s">
        <v>1569</v>
      </c>
      <c r="C4" s="118"/>
    </row>
    <row r="5" s="110" customFormat="1" ht="28.5" customHeight="1" spans="1:3">
      <c r="A5" s="119" t="s">
        <v>1570</v>
      </c>
      <c r="B5" s="131">
        <v>1888</v>
      </c>
      <c r="C5" s="121"/>
    </row>
    <row r="6" s="110" customFormat="1" ht="28.5" customHeight="1" spans="1:3">
      <c r="A6" s="119" t="s">
        <v>1571</v>
      </c>
      <c r="B6" s="132">
        <v>440</v>
      </c>
      <c r="C6" s="121"/>
    </row>
    <row r="7" s="110" customFormat="1" ht="28.5" customHeight="1" spans="1:3">
      <c r="A7" s="119" t="s">
        <v>1572</v>
      </c>
      <c r="B7" s="132">
        <v>440</v>
      </c>
      <c r="C7" s="121"/>
    </row>
    <row r="8" s="110" customFormat="1" ht="28.5" customHeight="1" spans="1:3">
      <c r="A8" s="119" t="s">
        <v>1573</v>
      </c>
      <c r="B8" s="133">
        <v>408</v>
      </c>
      <c r="C8" s="121"/>
    </row>
    <row r="9" s="126" customFormat="1" ht="28.5" customHeight="1" spans="1:3">
      <c r="A9" s="134" t="s">
        <v>1591</v>
      </c>
      <c r="B9" s="135">
        <v>350</v>
      </c>
      <c r="C9" s="136"/>
    </row>
    <row r="10" s="126" customFormat="1" ht="28.5" customHeight="1" spans="1:3">
      <c r="A10" s="134" t="s">
        <v>1592</v>
      </c>
      <c r="B10" s="135">
        <v>13.5</v>
      </c>
      <c r="C10" s="136"/>
    </row>
    <row r="11" s="126" customFormat="1" ht="28.5" customHeight="1" spans="1:3">
      <c r="A11" s="134" t="s">
        <v>1593</v>
      </c>
      <c r="B11" s="135">
        <v>11</v>
      </c>
      <c r="C11" s="136"/>
    </row>
    <row r="12" s="126" customFormat="1" ht="28.5" customHeight="1" spans="1:3">
      <c r="A12" s="134" t="s">
        <v>1594</v>
      </c>
      <c r="B12" s="135">
        <v>24.6</v>
      </c>
      <c r="C12" s="136"/>
    </row>
    <row r="13" s="126" customFormat="1" ht="28.5" customHeight="1" spans="1:3">
      <c r="A13" s="134" t="s">
        <v>1595</v>
      </c>
      <c r="B13" s="135">
        <v>8.9</v>
      </c>
      <c r="C13" s="136"/>
    </row>
    <row r="14" s="110" customFormat="1" ht="28.5" customHeight="1" spans="1:3">
      <c r="A14" s="119" t="s">
        <v>1574</v>
      </c>
      <c r="B14" s="133"/>
      <c r="C14" s="121"/>
    </row>
    <row r="15" s="110" customFormat="1" ht="28.5" customHeight="1" spans="1:3">
      <c r="A15" s="119" t="s">
        <v>1575</v>
      </c>
      <c r="B15" s="133">
        <v>32</v>
      </c>
      <c r="C15" s="121"/>
    </row>
    <row r="16" s="126" customFormat="1" ht="28.5" customHeight="1" spans="1:3">
      <c r="A16" s="134" t="s">
        <v>1596</v>
      </c>
      <c r="B16" s="135">
        <v>32</v>
      </c>
      <c r="C16" s="136"/>
    </row>
    <row r="17" s="110" customFormat="1" ht="28.5" customHeight="1" spans="1:3">
      <c r="A17" s="119" t="s">
        <v>1576</v>
      </c>
      <c r="B17" s="133"/>
      <c r="C17" s="121"/>
    </row>
    <row r="18" s="110" customFormat="1" ht="28.5" customHeight="1" spans="1:3">
      <c r="A18" s="119" t="s">
        <v>1577</v>
      </c>
      <c r="B18" s="133"/>
      <c r="C18" s="121"/>
    </row>
    <row r="19" s="110" customFormat="1" ht="28.5" customHeight="1" spans="1:3">
      <c r="A19" s="119" t="s">
        <v>1578</v>
      </c>
      <c r="B19" s="133"/>
      <c r="C19" s="121"/>
    </row>
    <row r="20" s="110" customFormat="1" ht="28.5" customHeight="1" spans="1:3">
      <c r="A20" s="137" t="s">
        <v>1579</v>
      </c>
      <c r="B20" s="133"/>
      <c r="C20" s="121"/>
    </row>
    <row r="21" s="110" customFormat="1" ht="28.5" customHeight="1" spans="1:3">
      <c r="A21" s="119" t="s">
        <v>1580</v>
      </c>
      <c r="B21" s="133"/>
      <c r="C21" s="121"/>
    </row>
    <row r="22" s="110" customFormat="1" ht="28.5" customHeight="1" spans="1:3">
      <c r="A22" s="119" t="s">
        <v>1581</v>
      </c>
      <c r="B22" s="133"/>
      <c r="C22" s="121"/>
    </row>
    <row r="23" s="110" customFormat="1" ht="28.5" customHeight="1" spans="1:3">
      <c r="A23" s="119" t="s">
        <v>1582</v>
      </c>
      <c r="B23" s="138"/>
      <c r="C23" s="121"/>
    </row>
    <row r="24" s="110" customFormat="1" ht="28.5" customHeight="1" spans="1:3">
      <c r="A24" s="119" t="s">
        <v>1583</v>
      </c>
      <c r="B24" s="138"/>
      <c r="C24" s="121"/>
    </row>
    <row r="25" s="110" customFormat="1" ht="28.5" customHeight="1" spans="1:3">
      <c r="A25" s="119" t="s">
        <v>1584</v>
      </c>
      <c r="B25" s="138"/>
      <c r="C25" s="121"/>
    </row>
  </sheetData>
  <mergeCells count="2">
    <mergeCell ref="A1:B1"/>
    <mergeCell ref="A2:B2"/>
  </mergeCells>
  <printOptions horizontalCentered="1"/>
  <pageMargins left="0.590277777777778" right="0.590277777777778" top="0.984027777777778" bottom="0.786805555555556" header="0.393055555555556" footer="0.393055555555556"/>
  <pageSetup paperSize="9" fitToHeight="0"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IV37"/>
  <sheetViews>
    <sheetView showGridLines="0" showZeros="0" view="pageBreakPreview" zoomScaleNormal="93" workbookViewId="0">
      <pane ySplit="4" topLeftCell="A5" activePane="bottomLeft" state="frozen"/>
      <selection/>
      <selection pane="bottomLeft" activeCell="F8" sqref="F8"/>
    </sheetView>
  </sheetViews>
  <sheetFormatPr defaultColWidth="8.8" defaultRowHeight="14.25"/>
  <cols>
    <col min="1" max="1" width="45.4" style="143" customWidth="1"/>
    <col min="2" max="2" width="27.6" style="143" customWidth="1"/>
    <col min="3" max="32" width="9" style="143" customWidth="1"/>
    <col min="33" max="16384" width="8.8" style="143" customWidth="1"/>
  </cols>
  <sheetData>
    <row r="1" s="202" customFormat="1" ht="18" customHeight="1" spans="1:256">
      <c r="A1" s="203" t="s">
        <v>75</v>
      </c>
      <c r="B1" s="203"/>
      <c r="IU1"/>
      <c r="IV1"/>
    </row>
    <row r="2" s="158" customFormat="1" ht="33.9" customHeight="1" spans="1:2">
      <c r="A2" s="157" t="s">
        <v>6</v>
      </c>
      <c r="B2" s="157"/>
    </row>
    <row r="3" ht="17.1" customHeight="1" spans="1:2">
      <c r="A3" s="158"/>
      <c r="B3" s="144" t="s">
        <v>76</v>
      </c>
    </row>
    <row r="4" ht="21.75" customHeight="1" spans="1:2">
      <c r="A4" s="301" t="s">
        <v>77</v>
      </c>
      <c r="B4" s="301" t="s">
        <v>78</v>
      </c>
    </row>
    <row r="5" ht="21.75" customHeight="1" spans="1:2">
      <c r="A5" s="302" t="s">
        <v>79</v>
      </c>
      <c r="B5" s="302">
        <f>SUM(B6:B21)</f>
        <v>1005145</v>
      </c>
    </row>
    <row r="6" ht="21.75" customHeight="1" spans="1:2">
      <c r="A6" s="302" t="s">
        <v>80</v>
      </c>
      <c r="B6" s="304">
        <v>388574</v>
      </c>
    </row>
    <row r="7" ht="21.75" customHeight="1" spans="1:2">
      <c r="A7" s="302" t="s">
        <v>81</v>
      </c>
      <c r="B7" s="304">
        <v>89096</v>
      </c>
    </row>
    <row r="8" ht="21.75" customHeight="1" spans="1:2">
      <c r="A8" s="302" t="s">
        <v>82</v>
      </c>
      <c r="B8" s="304">
        <v>0</v>
      </c>
    </row>
    <row r="9" ht="21.75" customHeight="1" spans="1:2">
      <c r="A9" s="302" t="s">
        <v>83</v>
      </c>
      <c r="B9" s="304">
        <v>24575</v>
      </c>
    </row>
    <row r="10" ht="21.75" customHeight="1" spans="1:2">
      <c r="A10" s="302" t="s">
        <v>84</v>
      </c>
      <c r="B10" s="304">
        <v>7238</v>
      </c>
    </row>
    <row r="11" ht="21.75" customHeight="1" spans="1:2">
      <c r="A11" s="302" t="s">
        <v>85</v>
      </c>
      <c r="B11" s="304">
        <v>93407</v>
      </c>
    </row>
    <row r="12" ht="21.75" customHeight="1" spans="1:2">
      <c r="A12" s="302" t="s">
        <v>86</v>
      </c>
      <c r="B12" s="304">
        <v>36671</v>
      </c>
    </row>
    <row r="13" ht="21.75" customHeight="1" spans="1:2">
      <c r="A13" s="302" t="s">
        <v>87</v>
      </c>
      <c r="B13" s="304">
        <v>19406</v>
      </c>
    </row>
    <row r="14" ht="21.75" customHeight="1" spans="1:2">
      <c r="A14" s="302" t="s">
        <v>88</v>
      </c>
      <c r="B14" s="304">
        <v>33913</v>
      </c>
    </row>
    <row r="15" ht="21.75" customHeight="1" spans="1:2">
      <c r="A15" s="302" t="s">
        <v>89</v>
      </c>
      <c r="B15" s="304">
        <v>89747</v>
      </c>
    </row>
    <row r="16" ht="21.75" customHeight="1" spans="1:2">
      <c r="A16" s="302" t="s">
        <v>90</v>
      </c>
      <c r="B16" s="304">
        <v>23197</v>
      </c>
    </row>
    <row r="17" ht="21.75" customHeight="1" spans="1:2">
      <c r="A17" s="302" t="s">
        <v>91</v>
      </c>
      <c r="B17" s="304">
        <v>46019</v>
      </c>
    </row>
    <row r="18" ht="21.75" customHeight="1" spans="1:2">
      <c r="A18" s="302" t="s">
        <v>92</v>
      </c>
      <c r="B18" s="304">
        <v>149090</v>
      </c>
    </row>
    <row r="19" ht="21.75" customHeight="1" spans="1:2">
      <c r="A19" s="302" t="s">
        <v>93</v>
      </c>
      <c r="B19" s="304">
        <v>0</v>
      </c>
    </row>
    <row r="20" ht="21.75" customHeight="1" spans="1:2">
      <c r="A20" s="302" t="s">
        <v>94</v>
      </c>
      <c r="B20" s="304">
        <v>2394</v>
      </c>
    </row>
    <row r="21" ht="21.75" customHeight="1" spans="1:2">
      <c r="A21" s="302" t="s">
        <v>95</v>
      </c>
      <c r="B21" s="304">
        <v>1818</v>
      </c>
    </row>
    <row r="22" ht="21.75" customHeight="1" spans="1:2">
      <c r="A22" s="302" t="s">
        <v>96</v>
      </c>
      <c r="B22" s="302">
        <f>SUM(B23:B30)</f>
        <v>582716</v>
      </c>
    </row>
    <row r="23" ht="21.75" customHeight="1" spans="1:2">
      <c r="A23" s="302" t="s">
        <v>97</v>
      </c>
      <c r="B23" s="304">
        <v>109282</v>
      </c>
    </row>
    <row r="24" ht="21.75" customHeight="1" spans="1:2">
      <c r="A24" s="302" t="s">
        <v>98</v>
      </c>
      <c r="B24" s="304">
        <v>55237</v>
      </c>
    </row>
    <row r="25" ht="21.75" customHeight="1" spans="1:2">
      <c r="A25" s="302" t="s">
        <v>99</v>
      </c>
      <c r="B25" s="304">
        <v>81169</v>
      </c>
    </row>
    <row r="26" ht="21.75" customHeight="1" spans="1:2">
      <c r="A26" s="302" t="s">
        <v>100</v>
      </c>
      <c r="B26" s="304">
        <v>1145</v>
      </c>
    </row>
    <row r="27" ht="21.75" customHeight="1" spans="1:2">
      <c r="A27" s="302" t="s">
        <v>101</v>
      </c>
      <c r="B27" s="304">
        <v>210537</v>
      </c>
    </row>
    <row r="28" ht="21.75" customHeight="1" spans="1:2">
      <c r="A28" s="302" t="s">
        <v>102</v>
      </c>
      <c r="B28" s="304">
        <v>1817</v>
      </c>
    </row>
    <row r="29" s="300" customFormat="1" ht="21.75" customHeight="1" spans="1:2">
      <c r="A29" s="302" t="s">
        <v>103</v>
      </c>
      <c r="B29" s="304">
        <v>29498</v>
      </c>
    </row>
    <row r="30" s="300" customFormat="1" ht="21.75" customHeight="1" spans="1:2">
      <c r="A30" s="302" t="s">
        <v>104</v>
      </c>
      <c r="B30" s="304">
        <v>94031</v>
      </c>
    </row>
    <row r="31" ht="21.75" customHeight="1" spans="1:2">
      <c r="A31" s="305" t="s">
        <v>105</v>
      </c>
      <c r="B31" s="305"/>
    </row>
    <row r="32" ht="21.75" customHeight="1" spans="1:2">
      <c r="A32" s="307" t="s">
        <v>106</v>
      </c>
      <c r="B32" s="302">
        <f>B5+B22</f>
        <v>1587861</v>
      </c>
    </row>
    <row r="33" ht="18.75" customHeight="1" spans="1:2">
      <c r="A33" s="312"/>
      <c r="B33" s="312"/>
    </row>
    <row r="34" ht="20.1" customHeight="1" spans="1:1">
      <c r="A34" s="313" t="s">
        <v>105</v>
      </c>
    </row>
    <row r="35" ht="20.1" customHeight="1"/>
    <row r="36" ht="20.1" customHeight="1"/>
    <row r="37" ht="20.1" customHeight="1"/>
  </sheetData>
  <mergeCells count="3">
    <mergeCell ref="A1:B1"/>
    <mergeCell ref="A2:B2"/>
    <mergeCell ref="A33:B33"/>
  </mergeCells>
  <conditionalFormatting sqref="A5:B30">
    <cfRule type="duplicateValues" dxfId="0" priority="2"/>
  </conditionalFormatting>
  <printOptions horizontalCentered="1"/>
  <pageMargins left="0.589583333333333" right="0.589583333333333" top="0.789583333333333" bottom="0.789583333333333" header="0.389583333333333" footer="0.389583333333333"/>
  <pageSetup paperSize="9" fitToHeight="0" orientation="portrait" horizontalDpi="600" verticalDpi="600"/>
  <headerFooter alignWithMargins="0" scaleWithDoc="0"/>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C23"/>
  <sheetViews>
    <sheetView workbookViewId="0">
      <selection activeCell="E10" sqref="E10"/>
    </sheetView>
  </sheetViews>
  <sheetFormatPr defaultColWidth="8.8" defaultRowHeight="35.1" customHeight="1" outlineLevelCol="2"/>
  <cols>
    <col min="1" max="1" width="67.5" style="111" customWidth="1"/>
    <col min="2" max="2" width="12.4" style="111" customWidth="1"/>
    <col min="3" max="3" width="9" style="112" customWidth="1"/>
    <col min="4" max="32" width="9" style="111" customWidth="1"/>
    <col min="33" max="224" width="8.8" style="111" customWidth="1"/>
    <col min="225" max="249" width="9" style="111" customWidth="1"/>
  </cols>
  <sheetData>
    <row r="1" ht="25.05" customHeight="1" spans="2:2">
      <c r="B1" s="1" t="s">
        <v>1597</v>
      </c>
    </row>
    <row r="2" ht="42" customHeight="1" spans="1:2">
      <c r="A2" s="113" t="s">
        <v>46</v>
      </c>
      <c r="B2" s="113"/>
    </row>
    <row r="3" s="108" customFormat="1" ht="14.25" spans="1:3">
      <c r="A3" s="110"/>
      <c r="B3" s="114" t="s">
        <v>76</v>
      </c>
      <c r="C3" s="115"/>
    </row>
    <row r="4" s="109" customFormat="1" ht="26.25" customHeight="1" spans="1:3">
      <c r="A4" s="116" t="s">
        <v>1337</v>
      </c>
      <c r="B4" s="117" t="s">
        <v>1569</v>
      </c>
      <c r="C4" s="118"/>
    </row>
    <row r="5" s="110" customFormat="1" ht="26.25" customHeight="1" spans="1:3">
      <c r="A5" s="119" t="s">
        <v>1598</v>
      </c>
      <c r="B5" s="120">
        <v>2328</v>
      </c>
      <c r="C5" s="121"/>
    </row>
    <row r="6" s="110" customFormat="1" ht="26.25" customHeight="1" spans="1:3">
      <c r="A6" s="122" t="s">
        <v>1599</v>
      </c>
      <c r="B6" s="120"/>
      <c r="C6" s="121"/>
    </row>
    <row r="7" s="110" customFormat="1" ht="26.25" customHeight="1" spans="1:3">
      <c r="A7" s="122" t="s">
        <v>1600</v>
      </c>
      <c r="B7" s="120"/>
      <c r="C7" s="121"/>
    </row>
    <row r="8" s="110" customFormat="1" ht="26.25" customHeight="1" spans="1:3">
      <c r="A8" s="122" t="s">
        <v>1601</v>
      </c>
      <c r="B8" s="120"/>
      <c r="C8" s="121"/>
    </row>
    <row r="9" s="110" customFormat="1" ht="26.25" customHeight="1" spans="1:3">
      <c r="A9" s="122" t="s">
        <v>1602</v>
      </c>
      <c r="B9" s="120"/>
      <c r="C9" s="121"/>
    </row>
    <row r="10" s="110" customFormat="1" ht="26.25" customHeight="1" spans="1:3">
      <c r="A10" s="122" t="s">
        <v>1603</v>
      </c>
      <c r="B10" s="120"/>
      <c r="C10" s="121"/>
    </row>
    <row r="11" s="110" customFormat="1" ht="26.25" customHeight="1" spans="1:3">
      <c r="A11" s="122" t="s">
        <v>1604</v>
      </c>
      <c r="B11" s="120">
        <v>2032</v>
      </c>
      <c r="C11" s="121"/>
    </row>
    <row r="12" s="110" customFormat="1" ht="26.25" customHeight="1" spans="1:3">
      <c r="A12" s="122" t="s">
        <v>1605</v>
      </c>
      <c r="B12" s="120">
        <v>2032</v>
      </c>
      <c r="C12" s="121"/>
    </row>
    <row r="13" s="110" customFormat="1" ht="26.25" customHeight="1" spans="1:3">
      <c r="A13" s="122" t="s">
        <v>1606</v>
      </c>
      <c r="B13" s="120"/>
      <c r="C13" s="121"/>
    </row>
    <row r="14" s="110" customFormat="1" ht="26.25" customHeight="1" spans="1:3">
      <c r="A14" s="122" t="s">
        <v>1607</v>
      </c>
      <c r="B14" s="120"/>
      <c r="C14" s="121"/>
    </row>
    <row r="15" s="110" customFormat="1" ht="26.25" customHeight="1" spans="1:3">
      <c r="A15" s="122" t="s">
        <v>1608</v>
      </c>
      <c r="B15" s="120"/>
      <c r="C15" s="121"/>
    </row>
    <row r="16" s="110" customFormat="1" ht="26.25" customHeight="1" spans="1:3">
      <c r="A16" s="122" t="s">
        <v>1609</v>
      </c>
      <c r="B16" s="120">
        <v>296</v>
      </c>
      <c r="C16" s="121"/>
    </row>
    <row r="17" s="110" customFormat="1" ht="26.25" customHeight="1" spans="1:3">
      <c r="A17" s="122" t="s">
        <v>1610</v>
      </c>
      <c r="B17" s="122"/>
      <c r="C17" s="121"/>
    </row>
    <row r="18" s="110" customFormat="1" ht="26.25" customHeight="1" spans="1:3">
      <c r="A18" s="122" t="s">
        <v>1611</v>
      </c>
      <c r="B18" s="122">
        <v>18</v>
      </c>
      <c r="C18" s="121"/>
    </row>
    <row r="19" s="110" customFormat="1" ht="26.25" customHeight="1" spans="1:3">
      <c r="A19" s="122" t="s">
        <v>1612</v>
      </c>
      <c r="B19" s="122"/>
      <c r="C19" s="121"/>
    </row>
    <row r="20" s="110" customFormat="1" ht="26.25" customHeight="1" spans="1:3">
      <c r="A20" s="123" t="s">
        <v>1586</v>
      </c>
      <c r="B20" s="122">
        <v>72</v>
      </c>
      <c r="C20" s="121"/>
    </row>
    <row r="21" s="110" customFormat="1" ht="26.25" customHeight="1" spans="1:3">
      <c r="A21" s="124" t="s">
        <v>1587</v>
      </c>
      <c r="B21" s="122">
        <v>120</v>
      </c>
      <c r="C21" s="121"/>
    </row>
    <row r="22" s="110" customFormat="1" ht="26.25" customHeight="1" spans="1:3">
      <c r="A22" s="119" t="s">
        <v>1588</v>
      </c>
      <c r="B22" s="125">
        <v>86</v>
      </c>
      <c r="C22" s="121"/>
    </row>
    <row r="23" s="110" customFormat="1" ht="26.25" customHeight="1" spans="1:3">
      <c r="A23" s="119" t="s">
        <v>1589</v>
      </c>
      <c r="B23" s="125"/>
      <c r="C23" s="121"/>
    </row>
  </sheetData>
  <mergeCells count="1">
    <mergeCell ref="A2:B2"/>
  </mergeCells>
  <printOptions horizontalCentered="1"/>
  <pageMargins left="0.590277777777778" right="0.590277777777778" top="0.786805555555556" bottom="0.786805555555556" header="0.393055555555556" footer="0.393055555555556"/>
  <pageSetup paperSize="9" fitToHeight="0" orientation="portrait" horizontalDpi="600" verticalDpi="6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sheetPr>
  <dimension ref="A1:IO40"/>
  <sheetViews>
    <sheetView view="pageBreakPreview" zoomScale="85" zoomScaleNormal="85" workbookViewId="0">
      <selection activeCell="B31" sqref="B31"/>
    </sheetView>
  </sheetViews>
  <sheetFormatPr defaultColWidth="7" defaultRowHeight="14.25"/>
  <cols>
    <col min="1" max="1" width="53.9583333333333" style="87" customWidth="1"/>
    <col min="2" max="2" width="35" style="87" customWidth="1"/>
    <col min="3" max="249" width="7" style="87"/>
  </cols>
  <sheetData>
    <row r="1" ht="31.05" customHeight="1" spans="2:2">
      <c r="B1" s="88" t="s">
        <v>1613</v>
      </c>
    </row>
    <row r="2" ht="39" customHeight="1" spans="1:2">
      <c r="A2" s="89" t="s">
        <v>1614</v>
      </c>
      <c r="B2" s="89"/>
    </row>
    <row r="3" ht="33" customHeight="1" spans="1:2">
      <c r="A3" s="89"/>
      <c r="B3" s="89"/>
    </row>
    <row r="4" ht="32.25" customHeight="1" spans="1:2">
      <c r="A4" s="90"/>
      <c r="B4" s="91" t="s">
        <v>76</v>
      </c>
    </row>
    <row r="5" ht="21.75" customHeight="1" spans="1:2">
      <c r="A5" s="92" t="s">
        <v>77</v>
      </c>
      <c r="B5" s="92" t="s">
        <v>78</v>
      </c>
    </row>
    <row r="6" ht="21.75" customHeight="1" spans="1:2">
      <c r="A6" s="93"/>
      <c r="B6" s="93"/>
    </row>
    <row r="7" ht="21.75" customHeight="1" spans="1:2">
      <c r="A7" s="93" t="s">
        <v>1090</v>
      </c>
      <c r="B7" s="93">
        <f>B8+B10</f>
        <v>0</v>
      </c>
    </row>
    <row r="8" ht="31.5" customHeight="1" spans="1:3">
      <c r="A8" s="102" t="s">
        <v>1615</v>
      </c>
      <c r="B8" s="94">
        <f>B9</f>
        <v>0</v>
      </c>
      <c r="C8" s="95"/>
    </row>
    <row r="9" ht="31.5" customHeight="1" spans="1:2">
      <c r="A9" s="103" t="s">
        <v>1616</v>
      </c>
      <c r="B9" s="94"/>
    </row>
    <row r="10" ht="31.5" customHeight="1" spans="1:3">
      <c r="A10" s="102" t="s">
        <v>1617</v>
      </c>
      <c r="B10" s="94">
        <f>SUM(B11:B14)</f>
        <v>0</v>
      </c>
      <c r="C10" s="95"/>
    </row>
    <row r="11" ht="31.5" customHeight="1" spans="1:2">
      <c r="A11" s="103" t="s">
        <v>1618</v>
      </c>
      <c r="B11" s="94"/>
    </row>
    <row r="12" ht="31.5" customHeight="1" spans="1:2">
      <c r="A12" s="103" t="s">
        <v>1619</v>
      </c>
      <c r="B12" s="94"/>
    </row>
    <row r="13" ht="31.5" customHeight="1" spans="1:2">
      <c r="A13" s="104" t="s">
        <v>1620</v>
      </c>
      <c r="B13" s="105"/>
    </row>
    <row r="14" ht="31.5" customHeight="1" spans="1:2">
      <c r="A14" s="103" t="s">
        <v>1621</v>
      </c>
      <c r="B14" s="106"/>
    </row>
    <row r="15" s="86" customFormat="1" ht="31.5" customHeight="1" spans="1:249">
      <c r="A15" s="96" t="s">
        <v>1622</v>
      </c>
      <c r="B15" s="97"/>
      <c r="C15" s="98"/>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row>
    <row r="16" s="86" customFormat="1" ht="31.5" customHeight="1" spans="1:249">
      <c r="A16" s="107"/>
      <c r="B16" s="97"/>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row>
    <row r="17" spans="1:2">
      <c r="A17" s="100"/>
      <c r="B17" s="101"/>
    </row>
    <row r="18" spans="1:2">
      <c r="A18" s="100"/>
      <c r="B18" s="101"/>
    </row>
    <row r="19" spans="1:2">
      <c r="A19" s="100"/>
      <c r="B19" s="101"/>
    </row>
    <row r="20" spans="1:2">
      <c r="A20" s="100"/>
      <c r="B20" s="101"/>
    </row>
    <row r="21" spans="1:2">
      <c r="A21" s="100"/>
      <c r="B21" s="101"/>
    </row>
    <row r="22" spans="1:2">
      <c r="A22" s="100"/>
      <c r="B22" s="101"/>
    </row>
    <row r="23" spans="1:2">
      <c r="A23" s="100"/>
      <c r="B23" s="101"/>
    </row>
    <row r="24" spans="1:2">
      <c r="A24" s="100"/>
      <c r="B24" s="101"/>
    </row>
    <row r="25" spans="1:2">
      <c r="A25" s="100"/>
      <c r="B25" s="101"/>
    </row>
    <row r="26" spans="1:2">
      <c r="A26" s="100"/>
      <c r="B26" s="101"/>
    </row>
    <row r="27" spans="1:2">
      <c r="A27" s="100"/>
      <c r="B27" s="101"/>
    </row>
    <row r="28" spans="1:2">
      <c r="A28" s="100"/>
      <c r="B28" s="101"/>
    </row>
    <row r="29" spans="1:2">
      <c r="A29" s="100"/>
      <c r="B29" s="101"/>
    </row>
    <row r="30" spans="1:2">
      <c r="A30" s="100"/>
      <c r="B30" s="101"/>
    </row>
    <row r="31" spans="1:2">
      <c r="A31" s="100"/>
      <c r="B31" s="101"/>
    </row>
    <row r="32" spans="1:2">
      <c r="A32" s="100"/>
      <c r="B32" s="101"/>
    </row>
    <row r="33" spans="1:2">
      <c r="A33" s="100"/>
      <c r="B33" s="101"/>
    </row>
    <row r="34" spans="1:2">
      <c r="A34" s="100"/>
      <c r="B34" s="101"/>
    </row>
    <row r="35" spans="1:2">
      <c r="A35" s="100"/>
      <c r="B35" s="101"/>
    </row>
    <row r="36" spans="1:2">
      <c r="A36" s="100"/>
      <c r="B36" s="101"/>
    </row>
    <row r="37" spans="1:2">
      <c r="A37" s="100"/>
      <c r="B37" s="101"/>
    </row>
    <row r="38" spans="1:2">
      <c r="A38" s="100"/>
      <c r="B38" s="101"/>
    </row>
    <row r="39" spans="1:2">
      <c r="A39" s="100"/>
      <c r="B39" s="101"/>
    </row>
    <row r="40" spans="1:2">
      <c r="A40" s="100"/>
      <c r="B40" s="101"/>
    </row>
  </sheetData>
  <mergeCells count="3">
    <mergeCell ref="A5:A6"/>
    <mergeCell ref="B5:B6"/>
    <mergeCell ref="A2:B3"/>
  </mergeCells>
  <printOptions horizontalCentered="1"/>
  <pageMargins left="0.590277777777778" right="0.590277777777778" top="0.786805555555556" bottom="0.786805555555556" header="0.393055555555556" footer="0.393055555555556"/>
  <pageSetup paperSize="9" scale="95" fitToHeight="0" orientation="portrait" horizontalDpi="600" verticalDpi="6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sheetPr>
  <dimension ref="A1:IO48"/>
  <sheetViews>
    <sheetView view="pageBreakPreview" zoomScale="85" zoomScaleNormal="85" workbookViewId="0">
      <selection activeCell="I10" sqref="I10"/>
    </sheetView>
  </sheetViews>
  <sheetFormatPr defaultColWidth="7" defaultRowHeight="14.25"/>
  <cols>
    <col min="1" max="1" width="51.025" style="87" customWidth="1"/>
    <col min="2" max="2" width="35" style="87" customWidth="1"/>
    <col min="3" max="249" width="7" style="87"/>
  </cols>
  <sheetData>
    <row r="1" ht="34.95" customHeight="1" spans="2:2">
      <c r="B1" s="88" t="s">
        <v>1623</v>
      </c>
    </row>
    <row r="2" ht="39" customHeight="1" spans="1:2">
      <c r="A2" s="89" t="s">
        <v>1624</v>
      </c>
      <c r="B2" s="89"/>
    </row>
    <row r="3" ht="33" customHeight="1" spans="1:2">
      <c r="A3" s="89"/>
      <c r="B3" s="89"/>
    </row>
    <row r="4" ht="32.25" customHeight="1" spans="1:2">
      <c r="A4" s="90"/>
      <c r="B4" s="91" t="s">
        <v>76</v>
      </c>
    </row>
    <row r="5" ht="21.75" customHeight="1" spans="1:2">
      <c r="A5" s="92" t="s">
        <v>1236</v>
      </c>
      <c r="B5" s="92" t="s">
        <v>1625</v>
      </c>
    </row>
    <row r="6" ht="21.75" customHeight="1" spans="1:2">
      <c r="A6" s="93"/>
      <c r="B6" s="93"/>
    </row>
    <row r="7" ht="31.5" customHeight="1" spans="1:3">
      <c r="A7" s="94" t="s">
        <v>1242</v>
      </c>
      <c r="B7" s="94"/>
      <c r="C7" s="95"/>
    </row>
    <row r="8" ht="31.5" customHeight="1" spans="1:2">
      <c r="A8" s="94" t="s">
        <v>1243</v>
      </c>
      <c r="B8" s="94"/>
    </row>
    <row r="9" ht="31.5" customHeight="1" spans="1:2">
      <c r="A9" s="94" t="s">
        <v>1244</v>
      </c>
      <c r="B9" s="94"/>
    </row>
    <row r="10" ht="31.5" customHeight="1" spans="1:2">
      <c r="A10" s="94" t="s">
        <v>1245</v>
      </c>
      <c r="B10" s="94"/>
    </row>
    <row r="11" ht="31.5" customHeight="1" spans="1:2">
      <c r="A11" s="94" t="s">
        <v>1246</v>
      </c>
      <c r="B11" s="94"/>
    </row>
    <row r="12" ht="31.5" customHeight="1" spans="1:2">
      <c r="A12" s="94" t="s">
        <v>1247</v>
      </c>
      <c r="B12" s="94"/>
    </row>
    <row r="13" ht="31.5" customHeight="1" spans="1:2">
      <c r="A13" s="94" t="s">
        <v>1248</v>
      </c>
      <c r="B13" s="94"/>
    </row>
    <row r="14" ht="31.5" customHeight="1" spans="1:2">
      <c r="A14" s="94" t="s">
        <v>1249</v>
      </c>
      <c r="B14" s="94"/>
    </row>
    <row r="15" ht="31.5" customHeight="1" spans="1:2">
      <c r="A15" s="94" t="s">
        <v>1250</v>
      </c>
      <c r="B15" s="94"/>
    </row>
    <row r="16" ht="31.5" customHeight="1" spans="1:2">
      <c r="A16" s="94" t="s">
        <v>1251</v>
      </c>
      <c r="B16" s="94"/>
    </row>
    <row r="17" ht="31.5" customHeight="1" spans="1:2">
      <c r="A17" s="94" t="s">
        <v>1252</v>
      </c>
      <c r="B17" s="94"/>
    </row>
    <row r="18" ht="31.5" customHeight="1" spans="1:2">
      <c r="A18" s="94" t="s">
        <v>1253</v>
      </c>
      <c r="B18" s="94"/>
    </row>
    <row r="19" ht="31.5" customHeight="1" spans="1:2">
      <c r="A19" s="94" t="s">
        <v>1254</v>
      </c>
      <c r="B19" s="94"/>
    </row>
    <row r="20" ht="31.5" customHeight="1" spans="1:2">
      <c r="A20" s="94" t="s">
        <v>1255</v>
      </c>
      <c r="B20" s="94"/>
    </row>
    <row r="21" ht="31.5" customHeight="1" spans="1:2">
      <c r="A21" s="94" t="s">
        <v>1256</v>
      </c>
      <c r="B21" s="94">
        <f>SUM(B7:B20)</f>
        <v>0</v>
      </c>
    </row>
    <row r="22" s="86" customFormat="1" ht="31.5" customHeight="1" spans="1:249">
      <c r="A22" s="96" t="s">
        <v>1622</v>
      </c>
      <c r="B22" s="97"/>
      <c r="C22" s="98"/>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c r="CU22" s="99"/>
      <c r="CV22" s="99"/>
      <c r="CW22" s="99"/>
      <c r="CX22" s="99"/>
      <c r="CY22" s="99"/>
      <c r="CZ22" s="99"/>
      <c r="DA22" s="99"/>
      <c r="DB22" s="99"/>
      <c r="DC22" s="99"/>
      <c r="DD22" s="99"/>
      <c r="DE22" s="99"/>
      <c r="DF22" s="99"/>
      <c r="DG22" s="99"/>
      <c r="DH22" s="99"/>
      <c r="DI22" s="99"/>
      <c r="DJ22" s="99"/>
      <c r="DK22" s="99"/>
      <c r="DL22" s="99"/>
      <c r="DM22" s="99"/>
      <c r="DN22" s="99"/>
      <c r="DO22" s="99"/>
      <c r="DP22" s="99"/>
      <c r="DQ22" s="99"/>
      <c r="DR22" s="99"/>
      <c r="DS22" s="99"/>
      <c r="DT22" s="99"/>
      <c r="DU22" s="99"/>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99"/>
      <c r="EZ22" s="99"/>
      <c r="FA22" s="99"/>
      <c r="FB22" s="99"/>
      <c r="FC22" s="99"/>
      <c r="FD22" s="99"/>
      <c r="FE22" s="99"/>
      <c r="FF22" s="99"/>
      <c r="FG22" s="99"/>
      <c r="FH22" s="99"/>
      <c r="FI22" s="99"/>
      <c r="FJ22" s="99"/>
      <c r="FK22" s="99"/>
      <c r="FL22" s="99"/>
      <c r="FM22" s="99"/>
      <c r="FN22" s="99"/>
      <c r="FO22" s="99"/>
      <c r="FP22" s="99"/>
      <c r="FQ22" s="99"/>
      <c r="FR22" s="99"/>
      <c r="FS22" s="99"/>
      <c r="FT22" s="99"/>
      <c r="FU22" s="99"/>
      <c r="FV22" s="99"/>
      <c r="FW22" s="99"/>
      <c r="FX22" s="99"/>
      <c r="FY22" s="99"/>
      <c r="FZ22" s="99"/>
      <c r="GA22" s="99"/>
      <c r="GB22" s="99"/>
      <c r="GC22" s="99"/>
      <c r="GD22" s="99"/>
      <c r="GE22" s="99"/>
      <c r="GF22" s="99"/>
      <c r="GG22" s="99"/>
      <c r="GH22" s="99"/>
      <c r="GI22" s="99"/>
      <c r="GJ22" s="99"/>
      <c r="GK22" s="99"/>
      <c r="GL22" s="99"/>
      <c r="GM22" s="99"/>
      <c r="GN22" s="99"/>
      <c r="GO22" s="99"/>
      <c r="GP22" s="99"/>
      <c r="GQ22" s="99"/>
      <c r="GR22" s="99"/>
      <c r="GS22" s="99"/>
      <c r="GT22" s="99"/>
      <c r="GU22" s="99"/>
      <c r="GV22" s="99"/>
      <c r="GW22" s="99"/>
      <c r="GX22" s="99"/>
      <c r="GY22" s="99"/>
      <c r="GZ22" s="99"/>
      <c r="HA22" s="99"/>
      <c r="HB22" s="99"/>
      <c r="HC22" s="99"/>
      <c r="HD22" s="99"/>
      <c r="HE22" s="99"/>
      <c r="HF22" s="99"/>
      <c r="HG22" s="99"/>
      <c r="HH22" s="99"/>
      <c r="HI22" s="99"/>
      <c r="HJ22" s="99"/>
      <c r="HK22" s="99"/>
      <c r="HL22" s="99"/>
      <c r="HM22" s="99"/>
      <c r="HN22" s="99"/>
      <c r="HO22" s="99"/>
      <c r="HP22" s="99"/>
      <c r="HQ22" s="99"/>
      <c r="HR22" s="99"/>
      <c r="HS22" s="99"/>
      <c r="HT22" s="99"/>
      <c r="HU22" s="99"/>
      <c r="HV22" s="99"/>
      <c r="HW22" s="99"/>
      <c r="HX22" s="99"/>
      <c r="HY22" s="99"/>
      <c r="HZ22" s="99"/>
      <c r="IA22" s="99"/>
      <c r="IB22" s="99"/>
      <c r="IC22" s="99"/>
      <c r="ID22" s="99"/>
      <c r="IE22" s="99"/>
      <c r="IF22" s="99"/>
      <c r="IG22" s="99"/>
      <c r="IH22" s="99"/>
      <c r="II22" s="99"/>
      <c r="IJ22" s="99"/>
      <c r="IK22" s="99"/>
      <c r="IL22" s="99"/>
      <c r="IM22" s="99"/>
      <c r="IN22" s="99"/>
      <c r="IO22" s="99"/>
    </row>
    <row r="23" spans="1:2">
      <c r="A23" s="100"/>
      <c r="B23" s="101"/>
    </row>
    <row r="24" spans="1:2">
      <c r="A24" s="100"/>
      <c r="B24" s="101"/>
    </row>
    <row r="25" spans="1:2">
      <c r="A25" s="100"/>
      <c r="B25" s="101"/>
    </row>
    <row r="26" spans="1:2">
      <c r="A26" s="100"/>
      <c r="B26" s="101"/>
    </row>
    <row r="27" spans="1:2">
      <c r="A27" s="100"/>
      <c r="B27" s="101"/>
    </row>
    <row r="28" spans="1:2">
      <c r="A28" s="100"/>
      <c r="B28" s="101"/>
    </row>
    <row r="29" spans="1:2">
      <c r="A29" s="100"/>
      <c r="B29" s="101"/>
    </row>
    <row r="30" spans="1:2">
      <c r="A30" s="100"/>
      <c r="B30" s="101"/>
    </row>
    <row r="31" spans="1:2">
      <c r="A31" s="100"/>
      <c r="B31" s="101"/>
    </row>
    <row r="32" spans="1:2">
      <c r="A32" s="100"/>
      <c r="B32" s="101"/>
    </row>
    <row r="33" spans="1:2">
      <c r="A33" s="100"/>
      <c r="B33" s="101"/>
    </row>
    <row r="34" spans="1:2">
      <c r="A34" s="100"/>
      <c r="B34" s="101"/>
    </row>
    <row r="35" spans="1:2">
      <c r="A35" s="100"/>
      <c r="B35" s="101"/>
    </row>
    <row r="36" spans="1:2">
      <c r="A36" s="100"/>
      <c r="B36" s="101"/>
    </row>
    <row r="37" spans="1:2">
      <c r="A37" s="100"/>
      <c r="B37" s="101"/>
    </row>
    <row r="38" spans="1:2">
      <c r="A38" s="100"/>
      <c r="B38" s="101"/>
    </row>
    <row r="39" spans="1:2">
      <c r="A39" s="100"/>
      <c r="B39" s="101"/>
    </row>
    <row r="40" spans="1:2">
      <c r="A40" s="100"/>
      <c r="B40" s="101"/>
    </row>
    <row r="41" spans="1:2">
      <c r="A41" s="100"/>
      <c r="B41" s="101"/>
    </row>
    <row r="42" spans="1:2">
      <c r="A42" s="100"/>
      <c r="B42" s="101"/>
    </row>
    <row r="43" spans="1:2">
      <c r="A43" s="100"/>
      <c r="B43" s="101"/>
    </row>
    <row r="44" spans="1:2">
      <c r="A44" s="100"/>
      <c r="B44" s="101"/>
    </row>
    <row r="45" spans="1:2">
      <c r="A45" s="100"/>
      <c r="B45" s="101"/>
    </row>
    <row r="46" spans="1:2">
      <c r="A46" s="100"/>
      <c r="B46" s="101"/>
    </row>
    <row r="47" spans="1:2">
      <c r="A47" s="100"/>
      <c r="B47" s="101"/>
    </row>
    <row r="48" spans="1:2">
      <c r="A48" s="100"/>
      <c r="B48" s="101"/>
    </row>
  </sheetData>
  <mergeCells count="3">
    <mergeCell ref="A5:A6"/>
    <mergeCell ref="B5:B6"/>
    <mergeCell ref="A2:B3"/>
  </mergeCells>
  <printOptions horizontalCentered="1"/>
  <pageMargins left="0.590277777777778" right="0.590277777777778" top="0.786805555555556" bottom="0.786805555555556" header="0.393055555555556" footer="0.393055555555556"/>
  <pageSetup paperSize="9" scale="98" fitToHeight="0" orientation="portrait" horizontalDpi="600" verticalDpi="6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I14"/>
  <sheetViews>
    <sheetView zoomScale="85" zoomScaleNormal="85" workbookViewId="0">
      <selection activeCell="A2" sqref="A2:I2"/>
    </sheetView>
  </sheetViews>
  <sheetFormatPr defaultColWidth="8" defaultRowHeight="14.25" customHeight="1"/>
  <cols>
    <col min="1" max="1" width="28.7" style="46" customWidth="1"/>
    <col min="2" max="2" width="12.9" style="46" customWidth="1"/>
    <col min="3" max="3" width="11.4" style="46" customWidth="1"/>
    <col min="4" max="4" width="14.9" style="46" customWidth="1"/>
    <col min="5" max="5" width="18.6" style="46" customWidth="1"/>
    <col min="6" max="6" width="17.9" style="46" customWidth="1"/>
    <col min="7" max="7" width="16.6" style="46" customWidth="1"/>
    <col min="8" max="8" width="14.7" style="46" customWidth="1"/>
    <col min="9" max="9" width="16.1" style="46" customWidth="1"/>
    <col min="10" max="16384" width="8" style="46"/>
  </cols>
  <sheetData>
    <row r="1" ht="25.95" customHeight="1" spans="1:9">
      <c r="A1" s="47" t="s">
        <v>1626</v>
      </c>
      <c r="B1" s="47"/>
      <c r="C1" s="47"/>
      <c r="D1" s="47"/>
      <c r="E1" s="47"/>
      <c r="F1" s="47"/>
      <c r="G1" s="47"/>
      <c r="H1" s="47"/>
      <c r="I1" s="47"/>
    </row>
    <row r="2" ht="39.75" customHeight="1" spans="1:9">
      <c r="A2" s="48" t="s">
        <v>1627</v>
      </c>
      <c r="B2" s="48"/>
      <c r="C2" s="48"/>
      <c r="D2" s="49"/>
      <c r="E2" s="48"/>
      <c r="F2" s="48"/>
      <c r="G2" s="48"/>
      <c r="H2" s="48"/>
      <c r="I2" s="48"/>
    </row>
    <row r="3" ht="15.75" customHeight="1" spans="1:9">
      <c r="A3" s="75"/>
      <c r="B3" s="76"/>
      <c r="C3" s="76"/>
      <c r="D3" s="77"/>
      <c r="E3" s="76"/>
      <c r="F3" s="76"/>
      <c r="G3" s="76"/>
      <c r="H3" s="76"/>
      <c r="I3" s="85" t="s">
        <v>1628</v>
      </c>
    </row>
    <row r="4" ht="62.25" customHeight="1" spans="1:9">
      <c r="A4" s="78" t="s">
        <v>1629</v>
      </c>
      <c r="B4" s="56" t="s">
        <v>1090</v>
      </c>
      <c r="C4" s="56" t="s">
        <v>1630</v>
      </c>
      <c r="D4" s="56" t="s">
        <v>1631</v>
      </c>
      <c r="E4" s="56" t="s">
        <v>1632</v>
      </c>
      <c r="F4" s="56" t="s">
        <v>1633</v>
      </c>
      <c r="G4" s="56" t="s">
        <v>1634</v>
      </c>
      <c r="H4" s="56" t="s">
        <v>1635</v>
      </c>
      <c r="I4" s="56" t="s">
        <v>1636</v>
      </c>
    </row>
    <row r="5" ht="36" customHeight="1" spans="1:9">
      <c r="A5" s="79" t="s">
        <v>1637</v>
      </c>
      <c r="B5" s="80">
        <v>11725575868.82</v>
      </c>
      <c r="C5" s="80"/>
      <c r="D5" s="80">
        <v>1313788981.43</v>
      </c>
      <c r="E5" s="80">
        <v>3797944483.55</v>
      </c>
      <c r="F5" s="80">
        <v>1973542659.33</v>
      </c>
      <c r="G5" s="80">
        <v>4134904013</v>
      </c>
      <c r="H5" s="80">
        <v>374652478.3</v>
      </c>
      <c r="I5" s="80">
        <v>130743253.21</v>
      </c>
    </row>
    <row r="6" ht="36" customHeight="1" spans="1:9">
      <c r="A6" s="79" t="s">
        <v>1638</v>
      </c>
      <c r="B6" s="80">
        <v>6091023551.43</v>
      </c>
      <c r="C6" s="80"/>
      <c r="D6" s="80">
        <v>324510483</v>
      </c>
      <c r="E6" s="80">
        <v>2028204291.61</v>
      </c>
      <c r="F6" s="80">
        <v>1949928255.72</v>
      </c>
      <c r="G6" s="80">
        <v>1339585240</v>
      </c>
      <c r="H6" s="80">
        <v>336000667</v>
      </c>
      <c r="I6" s="80">
        <v>112794614.1</v>
      </c>
    </row>
    <row r="7" ht="36" customHeight="1" spans="1:9">
      <c r="A7" s="79" t="s">
        <v>1639</v>
      </c>
      <c r="B7" s="80">
        <v>65937999.2</v>
      </c>
      <c r="C7" s="80"/>
      <c r="D7" s="80">
        <v>7279935.5</v>
      </c>
      <c r="E7" s="80">
        <v>8758106.81</v>
      </c>
      <c r="F7" s="80">
        <v>15564403.61</v>
      </c>
      <c r="G7" s="80">
        <v>20462543</v>
      </c>
      <c r="H7" s="80">
        <v>7502725</v>
      </c>
      <c r="I7" s="80">
        <v>6370285.28</v>
      </c>
    </row>
    <row r="8" ht="36" customHeight="1" spans="1:9">
      <c r="A8" s="81" t="s">
        <v>1640</v>
      </c>
      <c r="B8" s="80">
        <v>5504632145</v>
      </c>
      <c r="C8" s="80"/>
      <c r="D8" s="80">
        <v>980565915</v>
      </c>
      <c r="E8" s="80">
        <v>1727630000</v>
      </c>
      <c r="F8" s="80">
        <v>8050000</v>
      </c>
      <c r="G8" s="80">
        <v>2774856230</v>
      </c>
      <c r="H8" s="80">
        <v>13530000</v>
      </c>
      <c r="I8" s="80"/>
    </row>
    <row r="9" ht="36" customHeight="1" spans="1:9">
      <c r="A9" s="81" t="s">
        <v>1641</v>
      </c>
      <c r="B9" s="80"/>
      <c r="C9" s="80"/>
      <c r="D9" s="80"/>
      <c r="E9" s="80"/>
      <c r="F9" s="82"/>
      <c r="G9" s="82"/>
      <c r="H9" s="82"/>
      <c r="I9" s="82"/>
    </row>
    <row r="10" ht="36" customHeight="1" spans="1:9">
      <c r="A10" s="81" t="s">
        <v>1642</v>
      </c>
      <c r="B10" s="80">
        <v>812408.1</v>
      </c>
      <c r="C10" s="80"/>
      <c r="D10" s="80">
        <v>309059.1</v>
      </c>
      <c r="E10" s="80"/>
      <c r="F10" s="80"/>
      <c r="G10" s="80"/>
      <c r="H10" s="80"/>
      <c r="I10" s="80">
        <v>503349</v>
      </c>
    </row>
    <row r="11" ht="36" customHeight="1" spans="1:9">
      <c r="A11" s="81" t="s">
        <v>1643</v>
      </c>
      <c r="B11" s="80">
        <v>36193678.79</v>
      </c>
      <c r="C11" s="80"/>
      <c r="D11" s="80">
        <v>1123588.83</v>
      </c>
      <c r="E11" s="80">
        <v>33352085.13</v>
      </c>
      <c r="F11" s="80"/>
      <c r="G11" s="80"/>
      <c r="H11" s="80"/>
      <c r="I11" s="80">
        <v>1718004.83</v>
      </c>
    </row>
    <row r="12" s="45" customFormat="1" ht="36" customHeight="1" spans="1:9">
      <c r="A12" s="83" t="s">
        <v>1644</v>
      </c>
      <c r="B12" s="84">
        <v>21162086.3</v>
      </c>
      <c r="C12" s="84"/>
      <c r="D12" s="84"/>
      <c r="E12" s="84"/>
      <c r="F12" s="84"/>
      <c r="G12" s="84"/>
      <c r="H12" s="84">
        <v>17619086.3</v>
      </c>
      <c r="I12" s="84">
        <v>3543000</v>
      </c>
    </row>
    <row r="13" ht="45" customHeight="1" spans="1:9">
      <c r="A13" s="83" t="s">
        <v>1645</v>
      </c>
      <c r="B13" s="84">
        <v>5814000</v>
      </c>
      <c r="C13" s="84"/>
      <c r="D13" s="84"/>
      <c r="E13" s="84"/>
      <c r="F13" s="84"/>
      <c r="G13" s="84"/>
      <c r="H13" s="84"/>
      <c r="I13" s="84">
        <v>5814000</v>
      </c>
    </row>
    <row r="14" customHeight="1" spans="5:5">
      <c r="E14" s="64"/>
    </row>
  </sheetData>
  <mergeCells count="2">
    <mergeCell ref="A1:I1"/>
    <mergeCell ref="A2:I2"/>
  </mergeCells>
  <printOptions horizontalCentered="1"/>
  <pageMargins left="0.589583333333333" right="0.589583333333333" top="0.789583333333333" bottom="0.789583333333333" header="0.389583333333333" footer="0.389583333333333"/>
  <pageSetup paperSize="9" scale="82" fitToHeight="0" orientation="landscape" horizontalDpi="600" verticalDpi="6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I18"/>
  <sheetViews>
    <sheetView zoomScale="85" zoomScaleNormal="85" workbookViewId="0">
      <selection activeCell="A2" sqref="A2:I2"/>
    </sheetView>
  </sheetViews>
  <sheetFormatPr defaultColWidth="8" defaultRowHeight="14.25" customHeight="1"/>
  <cols>
    <col min="1" max="1" width="33.6" style="46" customWidth="1"/>
    <col min="2" max="2" width="17" style="46" customWidth="1"/>
    <col min="3" max="3" width="12.9" style="46" customWidth="1"/>
    <col min="4" max="4" width="14.9" style="46" customWidth="1"/>
    <col min="5" max="5" width="18.6" style="46" customWidth="1"/>
    <col min="6" max="6" width="17.9" style="46" customWidth="1"/>
    <col min="7" max="7" width="16.6" style="46" customWidth="1"/>
    <col min="8" max="8" width="15.7" style="46" customWidth="1"/>
    <col min="9" max="9" width="16.2" style="46" customWidth="1"/>
    <col min="10" max="16384" width="8" style="46"/>
  </cols>
  <sheetData>
    <row r="1" ht="21" customHeight="1" spans="1:9">
      <c r="A1" s="47" t="s">
        <v>1646</v>
      </c>
      <c r="B1" s="47"/>
      <c r="C1" s="47"/>
      <c r="D1" s="47"/>
      <c r="E1" s="47"/>
      <c r="F1" s="47"/>
      <c r="G1" s="47"/>
      <c r="H1" s="47"/>
      <c r="I1" s="47"/>
    </row>
    <row r="2" ht="39.75" customHeight="1" spans="1:9">
      <c r="A2" s="48" t="s">
        <v>1647</v>
      </c>
      <c r="B2" s="48"/>
      <c r="C2" s="48"/>
      <c r="D2" s="49"/>
      <c r="E2" s="48"/>
      <c r="F2" s="48"/>
      <c r="G2" s="48"/>
      <c r="H2" s="48"/>
      <c r="I2" s="48"/>
    </row>
    <row r="3" ht="15.75" customHeight="1" spans="1:9">
      <c r="A3" s="50"/>
      <c r="B3" s="51"/>
      <c r="C3" s="52"/>
      <c r="D3" s="53"/>
      <c r="E3" s="51"/>
      <c r="F3" s="51"/>
      <c r="G3" s="51"/>
      <c r="H3" s="51"/>
      <c r="I3" s="65" t="s">
        <v>1628</v>
      </c>
    </row>
    <row r="4" ht="57.9" customHeight="1" spans="1:9">
      <c r="A4" s="54" t="s">
        <v>1629</v>
      </c>
      <c r="B4" s="55" t="s">
        <v>1090</v>
      </c>
      <c r="C4" s="56" t="s">
        <v>1630</v>
      </c>
      <c r="D4" s="56" t="s">
        <v>1631</v>
      </c>
      <c r="E4" s="57" t="s">
        <v>1632</v>
      </c>
      <c r="F4" s="58" t="s">
        <v>1633</v>
      </c>
      <c r="G4" s="58" t="s">
        <v>1634</v>
      </c>
      <c r="H4" s="58" t="s">
        <v>1635</v>
      </c>
      <c r="I4" s="55" t="s">
        <v>1636</v>
      </c>
    </row>
    <row r="5" s="45" customFormat="1" ht="36" customHeight="1" spans="1:9">
      <c r="A5" s="59" t="s">
        <v>1648</v>
      </c>
      <c r="B5" s="60">
        <v>11163391763.74</v>
      </c>
      <c r="C5" s="61"/>
      <c r="D5" s="60">
        <v>999345446.3</v>
      </c>
      <c r="E5" s="60">
        <v>3924172519.51</v>
      </c>
      <c r="F5" s="60">
        <v>1847944104.68</v>
      </c>
      <c r="G5" s="60">
        <v>3927664407.29</v>
      </c>
      <c r="H5" s="60">
        <v>303289363.78</v>
      </c>
      <c r="I5" s="60">
        <v>160975922.18</v>
      </c>
    </row>
    <row r="6" s="45" customFormat="1" ht="36" customHeight="1" spans="1:9">
      <c r="A6" s="62" t="s">
        <v>1649</v>
      </c>
      <c r="B6" s="60">
        <v>10488153226.38</v>
      </c>
      <c r="C6" s="61"/>
      <c r="D6" s="60">
        <v>987331589.82</v>
      </c>
      <c r="E6" s="60">
        <v>3725894287.92</v>
      </c>
      <c r="F6" s="60">
        <v>1847944104.68</v>
      </c>
      <c r="G6" s="60">
        <v>3616689002.29</v>
      </c>
      <c r="H6" s="60">
        <v>255956108.49</v>
      </c>
      <c r="I6" s="60">
        <v>54338133.18</v>
      </c>
    </row>
    <row r="7" s="45" customFormat="1" ht="36" customHeight="1" spans="1:9">
      <c r="A7" s="62" t="s">
        <v>1650</v>
      </c>
      <c r="B7" s="60">
        <v>310975405</v>
      </c>
      <c r="C7" s="61"/>
      <c r="D7" s="60"/>
      <c r="E7" s="60"/>
      <c r="F7" s="60"/>
      <c r="G7" s="60">
        <v>310975405</v>
      </c>
      <c r="H7" s="60"/>
      <c r="I7" s="60"/>
    </row>
    <row r="8" s="45" customFormat="1" ht="36" customHeight="1" spans="1:9">
      <c r="A8" s="62" t="s">
        <v>1651</v>
      </c>
      <c r="B8" s="60">
        <v>1538981.25</v>
      </c>
      <c r="C8" s="61"/>
      <c r="D8" s="60"/>
      <c r="E8" s="60"/>
      <c r="F8" s="60"/>
      <c r="G8" s="60"/>
      <c r="H8" s="60">
        <v>1538981.25</v>
      </c>
      <c r="I8" s="60"/>
    </row>
    <row r="9" s="45" customFormat="1" ht="36" customHeight="1" spans="1:9">
      <c r="A9" s="59" t="s">
        <v>1652</v>
      </c>
      <c r="B9" s="60">
        <v>4344250.6</v>
      </c>
      <c r="C9" s="61"/>
      <c r="D9" s="60"/>
      <c r="E9" s="60"/>
      <c r="F9" s="60"/>
      <c r="G9" s="60"/>
      <c r="H9" s="60">
        <v>4344250.6</v>
      </c>
      <c r="I9" s="60"/>
    </row>
    <row r="10" s="45" customFormat="1" ht="36" customHeight="1" spans="1:9">
      <c r="A10" s="59" t="s">
        <v>1653</v>
      </c>
      <c r="B10" s="60">
        <v>19133744</v>
      </c>
      <c r="C10" s="61"/>
      <c r="D10" s="60"/>
      <c r="E10" s="60"/>
      <c r="F10" s="60"/>
      <c r="G10" s="60"/>
      <c r="H10" s="60"/>
      <c r="I10" s="60">
        <v>19133744</v>
      </c>
    </row>
    <row r="11" s="45" customFormat="1" ht="36" customHeight="1" spans="1:9">
      <c r="A11" s="59" t="s">
        <v>1654</v>
      </c>
      <c r="B11" s="60">
        <v>272984467.84</v>
      </c>
      <c r="C11" s="61"/>
      <c r="D11" s="60">
        <v>1400000</v>
      </c>
      <c r="E11" s="60">
        <v>183720000</v>
      </c>
      <c r="F11" s="60"/>
      <c r="G11" s="60"/>
      <c r="H11" s="60">
        <v>7723422.84</v>
      </c>
      <c r="I11" s="60">
        <v>80141045</v>
      </c>
    </row>
    <row r="12" s="45" customFormat="1" ht="36" customHeight="1" spans="1:9">
      <c r="A12" s="63" t="s">
        <v>1655</v>
      </c>
      <c r="B12" s="60">
        <v>25276088.07</v>
      </c>
      <c r="C12" s="61"/>
      <c r="D12" s="60">
        <v>10613856.48</v>
      </c>
      <c r="E12" s="60">
        <v>14558231.59</v>
      </c>
      <c r="F12" s="60"/>
      <c r="G12" s="60"/>
      <c r="H12" s="60"/>
      <c r="I12" s="66">
        <v>104000</v>
      </c>
    </row>
    <row r="13" s="45" customFormat="1" ht="36" customHeight="1" spans="1:9">
      <c r="A13" s="63" t="s">
        <v>1656</v>
      </c>
      <c r="B13" s="60">
        <v>40985600.6</v>
      </c>
      <c r="C13" s="61"/>
      <c r="D13" s="60"/>
      <c r="E13" s="60"/>
      <c r="F13" s="60"/>
      <c r="G13" s="60"/>
      <c r="H13" s="60">
        <v>33726600.6</v>
      </c>
      <c r="I13" s="66">
        <v>7259000</v>
      </c>
    </row>
    <row r="14" s="45" customFormat="1" ht="36" customHeight="1" spans="1:9">
      <c r="A14" s="63" t="s">
        <v>1657</v>
      </c>
      <c r="B14" s="60">
        <v>562184105.08</v>
      </c>
      <c r="C14" s="61"/>
      <c r="D14" s="60">
        <v>314443535.13</v>
      </c>
      <c r="E14" s="60">
        <v>-126228035.96</v>
      </c>
      <c r="F14" s="60">
        <v>125598554.65</v>
      </c>
      <c r="G14" s="60">
        <v>207239605.71</v>
      </c>
      <c r="H14" s="60">
        <v>71363114.52</v>
      </c>
      <c r="I14" s="66">
        <v>-30232668.97</v>
      </c>
    </row>
    <row r="15" s="45" customFormat="1" ht="36" customHeight="1" spans="1:9">
      <c r="A15" s="63" t="s">
        <v>1658</v>
      </c>
      <c r="B15" s="60">
        <v>8478354305.2</v>
      </c>
      <c r="C15" s="61"/>
      <c r="D15" s="60">
        <v>3113280983.82</v>
      </c>
      <c r="E15" s="60">
        <v>570552803</v>
      </c>
      <c r="F15" s="60">
        <v>1990488480.45</v>
      </c>
      <c r="G15" s="60">
        <v>1793179065.7</v>
      </c>
      <c r="H15" s="60">
        <v>579499893.61</v>
      </c>
      <c r="I15" s="66">
        <v>431353078.62</v>
      </c>
    </row>
    <row r="16" s="45" customFormat="1" ht="36" customHeight="1" spans="1:9">
      <c r="A16" s="63" t="s">
        <v>1659</v>
      </c>
      <c r="B16" s="60">
        <v>9040538410.28</v>
      </c>
      <c r="C16" s="61"/>
      <c r="D16" s="60">
        <v>3427724518.95</v>
      </c>
      <c r="E16" s="60">
        <v>444324767.04</v>
      </c>
      <c r="F16" s="60">
        <v>2116087035.1</v>
      </c>
      <c r="G16" s="60">
        <v>2000418671.41</v>
      </c>
      <c r="H16" s="60">
        <v>650863008.13</v>
      </c>
      <c r="I16" s="66">
        <v>401120409.65</v>
      </c>
    </row>
    <row r="18" customHeight="1" spans="5:5">
      <c r="E18" s="64"/>
    </row>
  </sheetData>
  <mergeCells count="2">
    <mergeCell ref="A1:I1"/>
    <mergeCell ref="A2:I2"/>
  </mergeCells>
  <printOptions horizontalCentered="1"/>
  <pageMargins left="0.590277777777778" right="0.590277777777778" top="0.786805555555556" bottom="0.786805555555556" header="0.393055555555556" footer="0.393055555555556"/>
  <pageSetup paperSize="9" scale="76" fitToHeight="0" orientation="landscape" horizontalDpi="600" verticalDpi="6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I14"/>
  <sheetViews>
    <sheetView zoomScale="85" zoomScaleNormal="85" workbookViewId="0">
      <selection activeCell="A2" sqref="A2:I2"/>
    </sheetView>
  </sheetViews>
  <sheetFormatPr defaultColWidth="8" defaultRowHeight="14.25" customHeight="1"/>
  <cols>
    <col min="1" max="1" width="28.7" style="46" customWidth="1"/>
    <col min="2" max="2" width="12.9" style="46" customWidth="1"/>
    <col min="3" max="3" width="11.4" style="46" customWidth="1"/>
    <col min="4" max="4" width="14.9" style="46" customWidth="1"/>
    <col min="5" max="5" width="18.6" style="46" customWidth="1"/>
    <col min="6" max="6" width="17.9" style="46" customWidth="1"/>
    <col min="7" max="7" width="16.6" style="46" customWidth="1"/>
    <col min="8" max="8" width="14.7" style="46" customWidth="1"/>
    <col min="9" max="9" width="16.1" style="46" customWidth="1"/>
    <col min="10" max="16384" width="8" style="46"/>
  </cols>
  <sheetData>
    <row r="1" ht="25.95" customHeight="1" spans="1:9">
      <c r="A1" s="47" t="s">
        <v>1660</v>
      </c>
      <c r="B1" s="47"/>
      <c r="C1" s="47"/>
      <c r="D1" s="47"/>
      <c r="E1" s="47"/>
      <c r="F1" s="47"/>
      <c r="G1" s="47"/>
      <c r="H1" s="47"/>
      <c r="I1" s="47"/>
    </row>
    <row r="2" ht="39.75" customHeight="1" spans="1:9">
      <c r="A2" s="48" t="s">
        <v>1661</v>
      </c>
      <c r="B2" s="48"/>
      <c r="C2" s="48"/>
      <c r="D2" s="49"/>
      <c r="E2" s="48"/>
      <c r="F2" s="48"/>
      <c r="G2" s="48"/>
      <c r="H2" s="48"/>
      <c r="I2" s="48"/>
    </row>
    <row r="3" ht="15.75" customHeight="1" spans="1:9">
      <c r="A3" s="50"/>
      <c r="B3" s="51"/>
      <c r="C3" s="52"/>
      <c r="D3" s="53"/>
      <c r="E3" s="51"/>
      <c r="F3" s="51"/>
      <c r="G3" s="51"/>
      <c r="H3" s="51"/>
      <c r="I3" s="65" t="s">
        <v>1628</v>
      </c>
    </row>
    <row r="4" ht="62.25" customHeight="1" spans="1:9">
      <c r="A4" s="54" t="s">
        <v>1629</v>
      </c>
      <c r="B4" s="55" t="s">
        <v>1090</v>
      </c>
      <c r="C4" s="56" t="s">
        <v>1662</v>
      </c>
      <c r="D4" s="56" t="s">
        <v>1631</v>
      </c>
      <c r="E4" s="57" t="s">
        <v>1663</v>
      </c>
      <c r="F4" s="58" t="s">
        <v>1664</v>
      </c>
      <c r="G4" s="58" t="s">
        <v>1634</v>
      </c>
      <c r="H4" s="58" t="s">
        <v>1635</v>
      </c>
      <c r="I4" s="55" t="s">
        <v>1636</v>
      </c>
    </row>
    <row r="5" ht="36" customHeight="1" spans="1:9">
      <c r="A5" s="67" t="s">
        <v>1637</v>
      </c>
      <c r="B5" s="68">
        <v>7190161042.92</v>
      </c>
      <c r="C5" s="69">
        <v>0</v>
      </c>
      <c r="D5" s="69">
        <v>3535472</v>
      </c>
      <c r="E5" s="68">
        <v>826921450.29</v>
      </c>
      <c r="F5" s="68">
        <v>1973542659.33</v>
      </c>
      <c r="G5" s="68">
        <v>4134904013</v>
      </c>
      <c r="H5" s="68">
        <v>185194448.3</v>
      </c>
      <c r="I5" s="74">
        <v>66063000</v>
      </c>
    </row>
    <row r="6" ht="36" customHeight="1" spans="1:9">
      <c r="A6" s="70" t="s">
        <v>1638</v>
      </c>
      <c r="B6" s="68">
        <v>3911143922.11</v>
      </c>
      <c r="C6" s="68">
        <v>0</v>
      </c>
      <c r="D6" s="68">
        <v>2647918</v>
      </c>
      <c r="E6" s="68">
        <v>399907365.39</v>
      </c>
      <c r="F6" s="68">
        <v>1949928255.72</v>
      </c>
      <c r="G6" s="68">
        <v>1339585240</v>
      </c>
      <c r="H6" s="68">
        <v>161075143</v>
      </c>
      <c r="I6" s="74">
        <v>58000000</v>
      </c>
    </row>
    <row r="7" ht="36" customHeight="1" spans="1:9">
      <c r="A7" s="70" t="s">
        <v>1665</v>
      </c>
      <c r="B7" s="68">
        <v>3205732194</v>
      </c>
      <c r="C7" s="68">
        <v>0</v>
      </c>
      <c r="D7" s="68">
        <v>825964</v>
      </c>
      <c r="E7" s="68">
        <v>422000000</v>
      </c>
      <c r="F7" s="68">
        <v>8050000</v>
      </c>
      <c r="G7" s="68">
        <v>2774856230</v>
      </c>
      <c r="H7" s="68">
        <v>0</v>
      </c>
      <c r="I7" s="74">
        <v>0</v>
      </c>
    </row>
    <row r="8" ht="36" customHeight="1" spans="1:9">
      <c r="A8" s="71" t="s">
        <v>1666</v>
      </c>
      <c r="B8" s="68">
        <v>47403586.56</v>
      </c>
      <c r="C8" s="68">
        <v>0</v>
      </c>
      <c r="D8" s="68">
        <v>51590</v>
      </c>
      <c r="E8" s="68">
        <v>824830.95</v>
      </c>
      <c r="F8" s="68">
        <v>15564403.61</v>
      </c>
      <c r="G8" s="68">
        <v>20462543</v>
      </c>
      <c r="H8" s="68">
        <v>6500219</v>
      </c>
      <c r="I8" s="74">
        <v>4000000</v>
      </c>
    </row>
    <row r="9" ht="36" customHeight="1" spans="1:9">
      <c r="A9" s="71" t="s">
        <v>1641</v>
      </c>
      <c r="B9" s="68">
        <v>0</v>
      </c>
      <c r="C9" s="68">
        <v>0</v>
      </c>
      <c r="D9" s="68">
        <v>0</v>
      </c>
      <c r="E9" s="68"/>
      <c r="F9" s="72"/>
      <c r="G9" s="72"/>
      <c r="H9" s="72"/>
      <c r="I9" s="72"/>
    </row>
    <row r="10" ht="36" customHeight="1" spans="1:9">
      <c r="A10" s="71" t="s">
        <v>1667</v>
      </c>
      <c r="B10" s="68">
        <v>4219253.95</v>
      </c>
      <c r="C10" s="68">
        <v>0</v>
      </c>
      <c r="D10" s="68">
        <v>10000</v>
      </c>
      <c r="E10" s="68">
        <v>4189253.95</v>
      </c>
      <c r="F10" s="68">
        <v>0</v>
      </c>
      <c r="G10" s="68"/>
      <c r="H10" s="68"/>
      <c r="I10" s="74">
        <v>20000</v>
      </c>
    </row>
    <row r="11" ht="36" customHeight="1" spans="1:9">
      <c r="A11" s="71" t="s">
        <v>1668</v>
      </c>
      <c r="B11" s="68">
        <v>500000</v>
      </c>
      <c r="C11" s="68">
        <v>0</v>
      </c>
      <c r="D11" s="68">
        <v>0</v>
      </c>
      <c r="E11" s="68">
        <v>0</v>
      </c>
      <c r="F11" s="68">
        <v>0</v>
      </c>
      <c r="G11" s="68">
        <v>0</v>
      </c>
      <c r="H11" s="68">
        <v>0</v>
      </c>
      <c r="I11" s="68">
        <v>500000</v>
      </c>
    </row>
    <row r="12" s="45" customFormat="1" ht="36" customHeight="1" spans="1:9">
      <c r="A12" s="59" t="s">
        <v>1644</v>
      </c>
      <c r="B12" s="73">
        <v>21162086.3</v>
      </c>
      <c r="C12" s="73">
        <v>0</v>
      </c>
      <c r="D12" s="73"/>
      <c r="E12" s="73"/>
      <c r="F12" s="73"/>
      <c r="G12" s="73"/>
      <c r="H12" s="73">
        <v>17619086.3</v>
      </c>
      <c r="I12" s="73">
        <v>3543000</v>
      </c>
    </row>
    <row r="14" customHeight="1" spans="5:5">
      <c r="E14" s="64"/>
    </row>
  </sheetData>
  <mergeCells count="2">
    <mergeCell ref="A1:I1"/>
    <mergeCell ref="A2:I2"/>
  </mergeCells>
  <printOptions horizontalCentered="1"/>
  <pageMargins left="0.589583333333333" right="0.589583333333333" top="0.789583333333333" bottom="0.789583333333333" header="0.389583333333333" footer="0.389583333333333"/>
  <pageSetup paperSize="9" scale="82" fitToHeight="0" orientation="landscape" horizontalDpi="600" vertic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I18"/>
  <sheetViews>
    <sheetView zoomScale="85" zoomScaleNormal="85" workbookViewId="0">
      <selection activeCell="A2" sqref="A2:I2"/>
    </sheetView>
  </sheetViews>
  <sheetFormatPr defaultColWidth="8" defaultRowHeight="14.25" customHeight="1"/>
  <cols>
    <col min="1" max="1" width="33.6" style="46" customWidth="1"/>
    <col min="2" max="2" width="17" style="46" customWidth="1"/>
    <col min="3" max="3" width="12.9" style="46" customWidth="1"/>
    <col min="4" max="4" width="14.9" style="46" customWidth="1"/>
    <col min="5" max="5" width="18.6" style="46" customWidth="1"/>
    <col min="6" max="6" width="17.9" style="46" customWidth="1"/>
    <col min="7" max="7" width="16.6" style="46" customWidth="1"/>
    <col min="8" max="8" width="15.7" style="46" customWidth="1"/>
    <col min="9" max="9" width="16.2" style="46" customWidth="1"/>
    <col min="10" max="16384" width="8" style="46"/>
  </cols>
  <sheetData>
    <row r="1" ht="21" customHeight="1" spans="1:9">
      <c r="A1" s="47" t="s">
        <v>1669</v>
      </c>
      <c r="B1" s="47"/>
      <c r="C1" s="47"/>
      <c r="D1" s="47"/>
      <c r="E1" s="47"/>
      <c r="F1" s="47"/>
      <c r="G1" s="47"/>
      <c r="H1" s="47"/>
      <c r="I1" s="47"/>
    </row>
    <row r="2" ht="39.75" customHeight="1" spans="1:9">
      <c r="A2" s="48" t="s">
        <v>1670</v>
      </c>
      <c r="B2" s="48"/>
      <c r="C2" s="48"/>
      <c r="D2" s="49"/>
      <c r="E2" s="48"/>
      <c r="F2" s="48"/>
      <c r="G2" s="48"/>
      <c r="H2" s="48"/>
      <c r="I2" s="48"/>
    </row>
    <row r="3" ht="15.75" customHeight="1" spans="1:9">
      <c r="A3" s="50"/>
      <c r="B3" s="51"/>
      <c r="C3" s="52"/>
      <c r="D3" s="53"/>
      <c r="E3" s="51"/>
      <c r="F3" s="51"/>
      <c r="G3" s="51"/>
      <c r="H3" s="51"/>
      <c r="I3" s="65" t="s">
        <v>1628</v>
      </c>
    </row>
    <row r="4" ht="57.9" customHeight="1" spans="1:9">
      <c r="A4" s="54" t="s">
        <v>1629</v>
      </c>
      <c r="B4" s="55" t="s">
        <v>1090</v>
      </c>
      <c r="C4" s="56" t="s">
        <v>1630</v>
      </c>
      <c r="D4" s="56" t="s">
        <v>1631</v>
      </c>
      <c r="E4" s="57" t="s">
        <v>1632</v>
      </c>
      <c r="F4" s="58" t="s">
        <v>1633</v>
      </c>
      <c r="G4" s="58" t="s">
        <v>1634</v>
      </c>
      <c r="H4" s="58" t="s">
        <v>1635</v>
      </c>
      <c r="I4" s="55" t="s">
        <v>1636</v>
      </c>
    </row>
    <row r="5" s="45" customFormat="1" ht="36" customHeight="1" spans="1:9">
      <c r="A5" s="59" t="s">
        <v>1648</v>
      </c>
      <c r="B5" s="60">
        <v>6893705731.67</v>
      </c>
      <c r="C5" s="61">
        <v>0</v>
      </c>
      <c r="D5" s="60">
        <v>1723779.28</v>
      </c>
      <c r="E5" s="60">
        <v>873700774.75</v>
      </c>
      <c r="F5" s="60">
        <v>1847944104.68</v>
      </c>
      <c r="G5" s="60">
        <v>3927664407.29</v>
      </c>
      <c r="H5" s="60">
        <v>129987840.67</v>
      </c>
      <c r="I5" s="60">
        <v>112684825</v>
      </c>
    </row>
    <row r="6" s="45" customFormat="1" ht="36" customHeight="1" spans="1:9">
      <c r="A6" s="62" t="s">
        <v>1649</v>
      </c>
      <c r="B6" s="60">
        <v>6441383480.78</v>
      </c>
      <c r="C6" s="61">
        <v>0</v>
      </c>
      <c r="D6" s="60">
        <v>1613779.28</v>
      </c>
      <c r="E6" s="60">
        <v>837551920.16</v>
      </c>
      <c r="F6" s="60">
        <v>1847944104.68</v>
      </c>
      <c r="G6" s="60">
        <v>3616689002.29</v>
      </c>
      <c r="H6" s="60">
        <v>111025849.37</v>
      </c>
      <c r="I6" s="60">
        <v>26558825</v>
      </c>
    </row>
    <row r="7" s="45" customFormat="1" ht="36" customHeight="1" spans="1:9">
      <c r="A7" s="62" t="s">
        <v>1650</v>
      </c>
      <c r="B7" s="60">
        <v>310975405</v>
      </c>
      <c r="C7" s="61"/>
      <c r="D7" s="60"/>
      <c r="E7" s="60"/>
      <c r="F7" s="60"/>
      <c r="G7" s="60">
        <v>310975405</v>
      </c>
      <c r="H7" s="60"/>
      <c r="I7" s="60"/>
    </row>
    <row r="8" s="45" customFormat="1" ht="36" customHeight="1" spans="1:9">
      <c r="A8" s="62" t="s">
        <v>1651</v>
      </c>
      <c r="B8" s="60">
        <v>772800</v>
      </c>
      <c r="C8" s="61"/>
      <c r="D8" s="60"/>
      <c r="E8" s="60"/>
      <c r="F8" s="60"/>
      <c r="G8" s="60"/>
      <c r="H8" s="60" t="s">
        <v>105</v>
      </c>
      <c r="I8" s="60"/>
    </row>
    <row r="9" s="45" customFormat="1" ht="36" customHeight="1" spans="1:9">
      <c r="A9" s="59" t="s">
        <v>1652</v>
      </c>
      <c r="B9" s="60">
        <v>1983492</v>
      </c>
      <c r="C9" s="61"/>
      <c r="D9" s="60"/>
      <c r="E9" s="60"/>
      <c r="F9" s="60"/>
      <c r="G9" s="60"/>
      <c r="H9" s="60">
        <v>1983492</v>
      </c>
      <c r="I9" s="60"/>
    </row>
    <row r="10" s="45" customFormat="1" ht="36" customHeight="1" spans="1:9">
      <c r="A10" s="59" t="s">
        <v>1671</v>
      </c>
      <c r="B10" s="60">
        <v>13150000</v>
      </c>
      <c r="C10" s="61"/>
      <c r="D10" s="60"/>
      <c r="E10" s="60"/>
      <c r="F10" s="60"/>
      <c r="G10" s="60"/>
      <c r="H10" s="60"/>
      <c r="I10" s="60">
        <v>13150000</v>
      </c>
    </row>
    <row r="11" s="45" customFormat="1" ht="36" customHeight="1" spans="1:9">
      <c r="A11" s="59" t="s">
        <v>1672</v>
      </c>
      <c r="B11" s="60">
        <v>1318854.59</v>
      </c>
      <c r="C11" s="61">
        <v>0</v>
      </c>
      <c r="D11" s="60">
        <v>110000</v>
      </c>
      <c r="E11" s="60">
        <v>1148854.59</v>
      </c>
      <c r="F11" s="60">
        <v>0</v>
      </c>
      <c r="G11" s="60"/>
      <c r="H11" s="60"/>
      <c r="I11" s="60">
        <v>60000</v>
      </c>
    </row>
    <row r="12" s="45" customFormat="1" ht="36" customHeight="1" spans="1:9">
      <c r="A12" s="63" t="s">
        <v>1673</v>
      </c>
      <c r="B12" s="60">
        <v>104298185</v>
      </c>
      <c r="C12" s="61">
        <v>0</v>
      </c>
      <c r="D12" s="60">
        <v>0</v>
      </c>
      <c r="E12" s="60">
        <v>35000000</v>
      </c>
      <c r="F12" s="60">
        <v>0</v>
      </c>
      <c r="G12" s="60">
        <v>0</v>
      </c>
      <c r="H12" s="60">
        <v>98185</v>
      </c>
      <c r="I12" s="66">
        <v>69200000</v>
      </c>
    </row>
    <row r="13" s="45" customFormat="1" ht="36" customHeight="1" spans="1:9">
      <c r="A13" s="63" t="s">
        <v>1656</v>
      </c>
      <c r="B13" s="60">
        <v>19823514.3</v>
      </c>
      <c r="C13" s="61">
        <v>0</v>
      </c>
      <c r="D13" s="60"/>
      <c r="E13" s="60"/>
      <c r="F13" s="60"/>
      <c r="G13" s="60"/>
      <c r="H13" s="60">
        <v>16107514.3</v>
      </c>
      <c r="I13" s="66">
        <v>3716000</v>
      </c>
    </row>
    <row r="14" s="45" customFormat="1" ht="36" customHeight="1" spans="1:9">
      <c r="A14" s="63" t="s">
        <v>1657</v>
      </c>
      <c r="B14" s="60">
        <v>296455311.25</v>
      </c>
      <c r="C14" s="61">
        <v>0</v>
      </c>
      <c r="D14" s="60">
        <v>1811692.72</v>
      </c>
      <c r="E14" s="60">
        <v>-46779324.46</v>
      </c>
      <c r="F14" s="60">
        <v>125598554.65</v>
      </c>
      <c r="G14" s="60">
        <v>207239605.71</v>
      </c>
      <c r="H14" s="60">
        <v>55206607.63</v>
      </c>
      <c r="I14" s="66">
        <v>-46621825</v>
      </c>
    </row>
    <row r="15" s="45" customFormat="1" ht="36" customHeight="1" spans="1:9">
      <c r="A15" s="63" t="s">
        <v>1658</v>
      </c>
      <c r="B15" s="60">
        <v>4647757046.91</v>
      </c>
      <c r="C15" s="61"/>
      <c r="D15" s="60">
        <v>35360570.74</v>
      </c>
      <c r="E15" s="60">
        <v>76120605.32</v>
      </c>
      <c r="F15" s="60">
        <v>1990488480.45</v>
      </c>
      <c r="G15" s="60">
        <v>1793179065.7</v>
      </c>
      <c r="H15" s="60">
        <v>531464814.34</v>
      </c>
      <c r="I15" s="66">
        <v>221143510.36</v>
      </c>
    </row>
    <row r="16" s="45" customFormat="1" ht="36" customHeight="1" spans="1:9">
      <c r="A16" s="63" t="s">
        <v>1659</v>
      </c>
      <c r="B16" s="60">
        <v>4944212358.16</v>
      </c>
      <c r="C16" s="61">
        <v>0</v>
      </c>
      <c r="D16" s="60">
        <v>37172263.46</v>
      </c>
      <c r="E16" s="60">
        <v>29341280.86</v>
      </c>
      <c r="F16" s="60">
        <v>2116087035.1</v>
      </c>
      <c r="G16" s="60">
        <v>2000418671.41</v>
      </c>
      <c r="H16" s="60">
        <v>586671421.97</v>
      </c>
      <c r="I16" s="66">
        <v>174521685.36</v>
      </c>
    </row>
    <row r="18" customHeight="1" spans="5:5">
      <c r="E18" s="64"/>
    </row>
  </sheetData>
  <mergeCells count="2">
    <mergeCell ref="A1:I1"/>
    <mergeCell ref="A2:I2"/>
  </mergeCells>
  <printOptions horizontalCentered="1"/>
  <pageMargins left="0.590277777777778" right="0.590277777777778" top="0.786805555555556" bottom="0.786805555555556" header="0.393055555555556" footer="0.393055555555556"/>
  <pageSetup paperSize="9" scale="76" fitToHeight="0" orientation="landscape" horizontalDpi="600" verticalDpi="6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C7"/>
  <sheetViews>
    <sheetView zoomScale="130" zoomScaleNormal="130" workbookViewId="0">
      <selection activeCell="A2" sqref="A2:C2"/>
    </sheetView>
  </sheetViews>
  <sheetFormatPr defaultColWidth="8.7" defaultRowHeight="15" outlineLevelRow="6" outlineLevelCol="2"/>
  <cols>
    <col min="1" max="1" width="27.9" style="21" customWidth="1"/>
    <col min="2" max="2" width="22.1" style="21" customWidth="1"/>
    <col min="3" max="3" width="23.2" style="21" customWidth="1"/>
    <col min="4" max="32" width="9" style="21"/>
    <col min="33" max="16384" width="8.7" style="21"/>
  </cols>
  <sheetData>
    <row r="1" spans="3:3">
      <c r="C1" s="42" t="s">
        <v>1674</v>
      </c>
    </row>
    <row r="2" ht="55.5" customHeight="1" spans="1:3">
      <c r="A2" s="34" t="s">
        <v>64</v>
      </c>
      <c r="B2" s="34"/>
      <c r="C2" s="34"/>
    </row>
    <row r="3" ht="24" customHeight="1" spans="1:3">
      <c r="A3" s="43"/>
      <c r="B3" s="43"/>
      <c r="C3" s="36" t="s">
        <v>1675</v>
      </c>
    </row>
    <row r="4" ht="41.25" customHeight="1" spans="1:3">
      <c r="A4" s="37" t="s">
        <v>77</v>
      </c>
      <c r="B4" s="37" t="s">
        <v>1676</v>
      </c>
      <c r="C4" s="37" t="s">
        <v>1677</v>
      </c>
    </row>
    <row r="5" ht="41.25" customHeight="1" spans="1:3">
      <c r="A5" s="37" t="s">
        <v>1678</v>
      </c>
      <c r="B5" s="44">
        <v>342.95</v>
      </c>
      <c r="C5" s="44">
        <v>342.08</v>
      </c>
    </row>
    <row r="6" ht="41.25" customHeight="1" spans="1:3">
      <c r="A6" s="37" t="s">
        <v>1679</v>
      </c>
      <c r="B6" s="44">
        <v>111.31</v>
      </c>
      <c r="C6" s="44">
        <v>111.21</v>
      </c>
    </row>
    <row r="7" ht="68.25" customHeight="1" spans="1:3">
      <c r="A7" s="40" t="s">
        <v>1680</v>
      </c>
      <c r="B7" s="41"/>
      <c r="C7" s="41"/>
    </row>
  </sheetData>
  <mergeCells count="2">
    <mergeCell ref="A2:C2"/>
    <mergeCell ref="A7:C7"/>
  </mergeCells>
  <printOptions horizontalCentered="1"/>
  <pageMargins left="0.511805555555556" right="0.511805555555556" top="0.984027777777778" bottom="0.984027777777778" header="0.511805555555556" footer="0.511805555555556"/>
  <pageSetup paperSize="9" fitToHeight="0"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C7"/>
  <sheetViews>
    <sheetView workbookViewId="0">
      <selection activeCell="A2" sqref="A2:C2"/>
    </sheetView>
  </sheetViews>
  <sheetFormatPr defaultColWidth="8.7" defaultRowHeight="15" outlineLevelRow="6" outlineLevelCol="2"/>
  <cols>
    <col min="1" max="1" width="27.4" style="21" customWidth="1"/>
    <col min="2" max="2" width="25.4" style="21" customWidth="1"/>
    <col min="3" max="3" width="23.6" style="21" customWidth="1"/>
    <col min="4" max="32" width="9" style="21"/>
    <col min="33" max="16384" width="8.7" style="21"/>
  </cols>
  <sheetData>
    <row r="1" ht="30" customHeight="1" spans="3:3">
      <c r="C1" s="33" t="s">
        <v>1681</v>
      </c>
    </row>
    <row r="2" ht="57" customHeight="1" spans="1:3">
      <c r="A2" s="34" t="s">
        <v>66</v>
      </c>
      <c r="B2" s="34"/>
      <c r="C2" s="34"/>
    </row>
    <row r="3" ht="24" customHeight="1" spans="1:3">
      <c r="A3" s="35"/>
      <c r="B3" s="35"/>
      <c r="C3" s="36" t="s">
        <v>1675</v>
      </c>
    </row>
    <row r="4" ht="52.5" customHeight="1" spans="1:3">
      <c r="A4" s="37" t="s">
        <v>77</v>
      </c>
      <c r="B4" s="37" t="s">
        <v>1676</v>
      </c>
      <c r="C4" s="37" t="s">
        <v>1677</v>
      </c>
    </row>
    <row r="5" ht="52.5" customHeight="1" spans="1:3">
      <c r="A5" s="37" t="s">
        <v>1678</v>
      </c>
      <c r="B5" s="38">
        <v>334.25</v>
      </c>
      <c r="C5" s="38">
        <v>334.24</v>
      </c>
    </row>
    <row r="6" ht="52.5" customHeight="1" spans="1:3">
      <c r="A6" s="37" t="s">
        <v>1679</v>
      </c>
      <c r="B6" s="39">
        <v>239.3</v>
      </c>
      <c r="C6" s="38">
        <v>239.3</v>
      </c>
    </row>
    <row r="7" ht="81.75" customHeight="1" spans="1:3">
      <c r="A7" s="40" t="s">
        <v>1680</v>
      </c>
      <c r="B7" s="41"/>
      <c r="C7" s="41"/>
    </row>
  </sheetData>
  <mergeCells count="2">
    <mergeCell ref="A2:C2"/>
    <mergeCell ref="A7:C7"/>
  </mergeCells>
  <printOptions horizontalCentered="1"/>
  <pageMargins left="0.354166666666667" right="0.354166666666667" top="0.984027777777778" bottom="0.984027777777778" header="0.511805555555556" footer="0.511805555555556"/>
  <pageSetup paperSize="9" fitToHeight="0"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J8"/>
  <sheetViews>
    <sheetView zoomScale="160" zoomScaleNormal="160" workbookViewId="0">
      <selection activeCell="A2" sqref="A2:J2"/>
    </sheetView>
  </sheetViews>
  <sheetFormatPr defaultColWidth="8.1" defaultRowHeight="13.5" outlineLevelRow="7"/>
  <cols>
    <col min="1" max="1" width="8.1" style="22"/>
    <col min="2" max="2" width="8.5" style="22" customWidth="1"/>
    <col min="3" max="4" width="8.7" style="22" customWidth="1"/>
    <col min="5" max="5" width="9" style="22" customWidth="1"/>
    <col min="6" max="6" width="8.6" style="22" customWidth="1"/>
    <col min="7" max="7" width="8.1" style="22" customWidth="1"/>
    <col min="8" max="8" width="9.1" style="22" customWidth="1"/>
    <col min="9" max="9" width="9.2" style="22" customWidth="1"/>
    <col min="10" max="10" width="9" style="22" customWidth="1"/>
    <col min="11" max="16384" width="8.1" style="22"/>
  </cols>
  <sheetData>
    <row r="1" spans="1:10">
      <c r="A1" s="23" t="s">
        <v>1682</v>
      </c>
      <c r="B1" s="23"/>
      <c r="C1" s="23"/>
      <c r="D1" s="23"/>
      <c r="E1" s="23"/>
      <c r="F1" s="23"/>
      <c r="G1" s="23"/>
      <c r="H1" s="23"/>
      <c r="I1" s="23"/>
      <c r="J1" s="23"/>
    </row>
    <row r="2" s="20" customFormat="1" ht="38.25" customHeight="1" spans="1:10">
      <c r="A2" s="24" t="s">
        <v>68</v>
      </c>
      <c r="B2" s="24"/>
      <c r="C2" s="24"/>
      <c r="D2" s="24"/>
      <c r="E2" s="24"/>
      <c r="F2" s="24"/>
      <c r="G2" s="24"/>
      <c r="H2" s="24"/>
      <c r="I2" s="24"/>
      <c r="J2" s="24"/>
    </row>
    <row r="3" s="20" customFormat="1" ht="14.25" spans="1:10">
      <c r="A3" s="25"/>
      <c r="B3" s="25"/>
      <c r="C3" s="25"/>
      <c r="D3" s="25"/>
      <c r="E3" s="25"/>
      <c r="F3" s="25"/>
      <c r="G3" s="25"/>
      <c r="H3" s="25"/>
      <c r="I3" s="25"/>
      <c r="J3" s="32" t="s">
        <v>1675</v>
      </c>
    </row>
    <row r="4" ht="30" customHeight="1" spans="1:10">
      <c r="A4" s="26" t="s">
        <v>1683</v>
      </c>
      <c r="B4" s="27" t="s">
        <v>1684</v>
      </c>
      <c r="C4" s="27"/>
      <c r="D4" s="27"/>
      <c r="E4" s="27" t="s">
        <v>1685</v>
      </c>
      <c r="F4" s="27"/>
      <c r="G4" s="27"/>
      <c r="H4" s="28" t="s">
        <v>1686</v>
      </c>
      <c r="I4" s="28"/>
      <c r="J4" s="28"/>
    </row>
    <row r="5" ht="27" spans="1:10">
      <c r="A5" s="29"/>
      <c r="B5" s="27" t="s">
        <v>1090</v>
      </c>
      <c r="C5" s="27" t="s">
        <v>1687</v>
      </c>
      <c r="D5" s="27" t="s">
        <v>1688</v>
      </c>
      <c r="E5" s="27" t="s">
        <v>1090</v>
      </c>
      <c r="F5" s="27" t="s">
        <v>1687</v>
      </c>
      <c r="G5" s="27" t="s">
        <v>1688</v>
      </c>
      <c r="H5" s="27" t="s">
        <v>1689</v>
      </c>
      <c r="I5" s="27" t="s">
        <v>1690</v>
      </c>
      <c r="J5" s="28" t="s">
        <v>1691</v>
      </c>
    </row>
    <row r="6" ht="30.75" customHeight="1" spans="1:10">
      <c r="A6" s="27" t="s">
        <v>1678</v>
      </c>
      <c r="B6" s="30">
        <v>677.2</v>
      </c>
      <c r="C6" s="30">
        <v>342.95</v>
      </c>
      <c r="D6" s="30">
        <v>334.25</v>
      </c>
      <c r="E6" s="30">
        <v>676.32</v>
      </c>
      <c r="F6" s="30">
        <v>342.08</v>
      </c>
      <c r="G6" s="30">
        <v>334.24</v>
      </c>
      <c r="H6" s="30">
        <v>51.98</v>
      </c>
      <c r="I6" s="30">
        <v>22.65</v>
      </c>
      <c r="J6" s="30">
        <v>74.63</v>
      </c>
    </row>
    <row r="7" ht="30.75" customHeight="1" spans="1:10">
      <c r="A7" s="27" t="s">
        <v>1679</v>
      </c>
      <c r="B7" s="30">
        <v>350.61</v>
      </c>
      <c r="C7" s="30">
        <v>111.31</v>
      </c>
      <c r="D7" s="30">
        <v>239.3</v>
      </c>
      <c r="E7" s="30">
        <v>350.51</v>
      </c>
      <c r="F7" s="30">
        <v>111.21</v>
      </c>
      <c r="G7" s="30">
        <v>239.3</v>
      </c>
      <c r="H7" s="30">
        <v>32.68</v>
      </c>
      <c r="I7" s="30">
        <v>12.14</v>
      </c>
      <c r="J7" s="30">
        <v>44.82</v>
      </c>
    </row>
    <row r="8" s="21" customFormat="1" ht="90" customHeight="1" spans="1:10">
      <c r="A8" s="31" t="s">
        <v>1680</v>
      </c>
      <c r="B8" s="31"/>
      <c r="C8" s="31"/>
      <c r="D8" s="31"/>
      <c r="E8" s="31"/>
      <c r="F8" s="31"/>
      <c r="G8" s="31"/>
      <c r="H8" s="31"/>
      <c r="I8" s="31"/>
      <c r="J8" s="31"/>
    </row>
  </sheetData>
  <mergeCells count="7">
    <mergeCell ref="A1:J1"/>
    <mergeCell ref="A2:J2"/>
    <mergeCell ref="B4:D4"/>
    <mergeCell ref="E4:G4"/>
    <mergeCell ref="H4:J4"/>
    <mergeCell ref="A8:J8"/>
    <mergeCell ref="A4:A5"/>
  </mergeCells>
  <printOptions horizontalCentered="1"/>
  <pageMargins left="0.354166666666667" right="0.354166666666667" top="0.984027777777778" bottom="0.984027777777778" header="0.511805555555556" footer="0.511805555555556"/>
  <pageSetup paperSize="9" fitToHeight="0"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IT104"/>
  <sheetViews>
    <sheetView workbookViewId="0">
      <pane xSplit="1" ySplit="5" topLeftCell="B6" activePane="bottomRight" state="frozen"/>
      <selection/>
      <selection pane="topRight"/>
      <selection pane="bottomLeft"/>
      <selection pane="bottomRight" activeCell="E10" sqref="E10"/>
    </sheetView>
  </sheetViews>
  <sheetFormatPr defaultColWidth="8.8" defaultRowHeight="14.25"/>
  <cols>
    <col min="1" max="1" width="55" style="284" customWidth="1"/>
    <col min="2" max="2" width="34" style="308" customWidth="1"/>
    <col min="3" max="30" width="9" style="287" customWidth="1"/>
    <col min="31" max="254" width="8.8" style="287" customWidth="1"/>
    <col min="255" max="16384" width="8.8" style="287"/>
  </cols>
  <sheetData>
    <row r="1" s="202" customFormat="1" ht="18" customHeight="1" spans="1:254">
      <c r="A1" s="203" t="s">
        <v>107</v>
      </c>
      <c r="B1" s="203"/>
      <c r="IS1"/>
      <c r="IT1"/>
    </row>
    <row r="2" ht="34.5" customHeight="1" spans="1:2">
      <c r="A2" s="309" t="s">
        <v>8</v>
      </c>
      <c r="B2" s="309"/>
    </row>
    <row r="3" ht="18.75" customHeight="1" spans="1:4">
      <c r="A3" s="288"/>
      <c r="B3" s="310" t="s">
        <v>76</v>
      </c>
      <c r="C3" s="290"/>
      <c r="D3" s="290"/>
    </row>
    <row r="4" s="284" customFormat="1" ht="28.5" customHeight="1" spans="1:2">
      <c r="A4" s="291" t="s">
        <v>77</v>
      </c>
      <c r="B4" s="292" t="s">
        <v>108</v>
      </c>
    </row>
    <row r="5" ht="23.1" customHeight="1" spans="1:4">
      <c r="A5" s="293" t="s">
        <v>109</v>
      </c>
      <c r="B5" s="294">
        <v>491529</v>
      </c>
      <c r="C5" s="290"/>
      <c r="D5" s="290"/>
    </row>
    <row r="6" ht="23.1" customHeight="1" spans="1:4">
      <c r="A6" s="293" t="s">
        <v>110</v>
      </c>
      <c r="B6" s="294">
        <v>0</v>
      </c>
      <c r="C6" s="290"/>
      <c r="D6" s="290"/>
    </row>
    <row r="7" ht="23.1" customHeight="1" spans="1:4">
      <c r="A7" s="293" t="s">
        <v>111</v>
      </c>
      <c r="B7" s="294">
        <v>2554</v>
      </c>
      <c r="C7" s="290"/>
      <c r="D7" s="290"/>
    </row>
    <row r="8" ht="23.1" customHeight="1" spans="1:4">
      <c r="A8" s="293" t="s">
        <v>112</v>
      </c>
      <c r="B8" s="294">
        <v>152218</v>
      </c>
      <c r="C8" s="290"/>
      <c r="D8" s="290"/>
    </row>
    <row r="9" ht="23.1" customHeight="1" spans="1:4">
      <c r="A9" s="293" t="s">
        <v>113</v>
      </c>
      <c r="B9" s="294">
        <v>683282</v>
      </c>
      <c r="C9" s="290"/>
      <c r="D9" s="290"/>
    </row>
    <row r="10" ht="23.1" customHeight="1" spans="1:4">
      <c r="A10" s="293" t="s">
        <v>114</v>
      </c>
      <c r="B10" s="294">
        <v>86254</v>
      </c>
      <c r="C10" s="290"/>
      <c r="D10" s="290"/>
    </row>
    <row r="11" ht="23.1" customHeight="1" spans="1:4">
      <c r="A11" s="293" t="s">
        <v>115</v>
      </c>
      <c r="B11" s="294">
        <v>52944</v>
      </c>
      <c r="C11" s="290"/>
      <c r="D11" s="290"/>
    </row>
    <row r="12" ht="23.1" customHeight="1" spans="1:4">
      <c r="A12" s="293" t="s">
        <v>116</v>
      </c>
      <c r="B12" s="294">
        <v>624326</v>
      </c>
      <c r="C12" s="290"/>
      <c r="D12" s="290"/>
    </row>
    <row r="13" ht="23.1" customHeight="1" spans="1:4">
      <c r="A13" s="293" t="s">
        <v>117</v>
      </c>
      <c r="B13" s="294">
        <v>422726</v>
      </c>
      <c r="C13" s="290"/>
      <c r="D13" s="290"/>
    </row>
    <row r="14" ht="23.1" customHeight="1" spans="1:4">
      <c r="A14" s="293" t="s">
        <v>118</v>
      </c>
      <c r="B14" s="294">
        <v>104589</v>
      </c>
      <c r="C14" s="290"/>
      <c r="D14" s="290"/>
    </row>
    <row r="15" ht="23.1" customHeight="1" spans="1:4">
      <c r="A15" s="293" t="s">
        <v>119</v>
      </c>
      <c r="B15" s="294">
        <v>373061</v>
      </c>
      <c r="C15" s="290"/>
      <c r="D15" s="290"/>
    </row>
    <row r="16" ht="23.1" customHeight="1" spans="1:4">
      <c r="A16" s="293" t="s">
        <v>120</v>
      </c>
      <c r="B16" s="294">
        <v>430079</v>
      </c>
      <c r="C16" s="290"/>
      <c r="D16" s="290"/>
    </row>
    <row r="17" ht="23.1" customHeight="1" spans="1:4">
      <c r="A17" s="293" t="s">
        <v>121</v>
      </c>
      <c r="B17" s="294">
        <v>114680</v>
      </c>
      <c r="C17" s="290"/>
      <c r="D17" s="290"/>
    </row>
    <row r="18" ht="23.1" customHeight="1" spans="1:4">
      <c r="A18" s="293" t="s">
        <v>122</v>
      </c>
      <c r="B18" s="294">
        <v>58617</v>
      </c>
      <c r="C18" s="290"/>
      <c r="D18" s="290"/>
    </row>
    <row r="19" ht="23.1" customHeight="1" spans="1:4">
      <c r="A19" s="293" t="s">
        <v>123</v>
      </c>
      <c r="B19" s="294">
        <v>11799</v>
      </c>
      <c r="C19" s="290"/>
      <c r="D19" s="290"/>
    </row>
    <row r="20" ht="23.1" customHeight="1" spans="1:4">
      <c r="A20" s="293" t="s">
        <v>124</v>
      </c>
      <c r="B20" s="294">
        <v>5902</v>
      </c>
      <c r="C20" s="290"/>
      <c r="D20" s="290"/>
    </row>
    <row r="21" ht="23.1" customHeight="1" spans="1:4">
      <c r="A21" s="293" t="s">
        <v>125</v>
      </c>
      <c r="B21" s="294">
        <v>0</v>
      </c>
      <c r="C21" s="290"/>
      <c r="D21" s="290"/>
    </row>
    <row r="22" ht="23.1" customHeight="1" spans="1:4">
      <c r="A22" s="293" t="s">
        <v>126</v>
      </c>
      <c r="B22" s="294">
        <v>61927</v>
      </c>
      <c r="C22" s="290"/>
      <c r="D22" s="290"/>
    </row>
    <row r="23" ht="23.1" customHeight="1" spans="1:4">
      <c r="A23" s="295" t="s">
        <v>127</v>
      </c>
      <c r="B23" s="294">
        <v>136066</v>
      </c>
      <c r="C23" s="290"/>
      <c r="D23" s="290"/>
    </row>
    <row r="24" ht="23.1" customHeight="1" spans="1:4">
      <c r="A24" s="295" t="s">
        <v>128</v>
      </c>
      <c r="B24" s="294">
        <v>11953</v>
      </c>
      <c r="C24" s="290"/>
      <c r="D24" s="290"/>
    </row>
    <row r="25" ht="23.1" customHeight="1" spans="1:4">
      <c r="A25" s="293" t="s">
        <v>129</v>
      </c>
      <c r="B25" s="294">
        <v>28461</v>
      </c>
      <c r="C25" s="290"/>
      <c r="D25" s="290"/>
    </row>
    <row r="26" ht="23.1" customHeight="1" spans="1:4">
      <c r="A26" s="293" t="s">
        <v>130</v>
      </c>
      <c r="B26" s="294">
        <v>41185</v>
      </c>
      <c r="C26" s="290"/>
      <c r="D26" s="290"/>
    </row>
    <row r="27" ht="23.1" customHeight="1" spans="1:4">
      <c r="A27" s="293" t="s">
        <v>131</v>
      </c>
      <c r="B27" s="294">
        <v>372480</v>
      </c>
      <c r="C27" s="290"/>
      <c r="D27" s="290"/>
    </row>
    <row r="28" ht="23.1" customHeight="1" spans="1:4">
      <c r="A28" s="293" t="s">
        <v>132</v>
      </c>
      <c r="B28" s="294">
        <v>0</v>
      </c>
      <c r="C28" s="290"/>
      <c r="D28" s="290"/>
    </row>
    <row r="29" ht="23.1" customHeight="1" spans="1:4">
      <c r="A29" s="293" t="s">
        <v>133</v>
      </c>
      <c r="B29" s="294">
        <v>59762</v>
      </c>
      <c r="C29" s="290"/>
      <c r="D29" s="290"/>
    </row>
    <row r="30" s="285" customFormat="1" ht="23.1" customHeight="1" spans="1:4">
      <c r="A30" s="291" t="s">
        <v>134</v>
      </c>
      <c r="B30" s="296">
        <f>SUM(B5:B29)</f>
        <v>4326394</v>
      </c>
      <c r="C30" s="297"/>
      <c r="D30" s="297"/>
    </row>
    <row r="31" ht="15.75" spans="2:4">
      <c r="B31" s="311"/>
      <c r="C31" s="290"/>
      <c r="D31" s="290"/>
    </row>
    <row r="32" ht="15.75" spans="1:4">
      <c r="A32" s="299"/>
      <c r="B32" s="311"/>
      <c r="C32" s="290"/>
      <c r="D32" s="290"/>
    </row>
    <row r="33" ht="15.75" spans="2:4">
      <c r="B33" s="311"/>
      <c r="C33" s="290"/>
      <c r="D33" s="290"/>
    </row>
    <row r="34" ht="15.75" spans="2:4">
      <c r="B34" s="311"/>
      <c r="C34" s="290"/>
      <c r="D34" s="290"/>
    </row>
    <row r="35" ht="15.75" spans="2:4">
      <c r="B35" s="311"/>
      <c r="C35" s="290"/>
      <c r="D35" s="290"/>
    </row>
    <row r="36" ht="15.75" spans="2:4">
      <c r="B36" s="311"/>
      <c r="C36" s="290"/>
      <c r="D36" s="290"/>
    </row>
    <row r="37" ht="15.75" spans="2:4">
      <c r="B37" s="311"/>
      <c r="C37" s="290"/>
      <c r="D37" s="290"/>
    </row>
    <row r="38" ht="15.75" spans="2:4">
      <c r="B38" s="311"/>
      <c r="C38" s="290"/>
      <c r="D38" s="290"/>
    </row>
    <row r="39" ht="15.75" spans="2:4">
      <c r="B39" s="311"/>
      <c r="C39" s="290"/>
      <c r="D39" s="290"/>
    </row>
    <row r="40" ht="15.75" spans="2:4">
      <c r="B40" s="311"/>
      <c r="C40" s="290"/>
      <c r="D40" s="290"/>
    </row>
    <row r="41" ht="15.75" spans="2:4">
      <c r="B41" s="311"/>
      <c r="C41" s="290"/>
      <c r="D41" s="290"/>
    </row>
    <row r="42" ht="15.75" spans="2:4">
      <c r="B42" s="311"/>
      <c r="C42" s="290"/>
      <c r="D42" s="290"/>
    </row>
    <row r="43" ht="15.75" spans="2:4">
      <c r="B43" s="311"/>
      <c r="C43" s="290"/>
      <c r="D43" s="290"/>
    </row>
    <row r="44" ht="15.75" spans="2:4">
      <c r="B44" s="311"/>
      <c r="C44" s="290"/>
      <c r="D44" s="290"/>
    </row>
    <row r="45" ht="15.75" spans="2:4">
      <c r="B45" s="311"/>
      <c r="C45" s="290"/>
      <c r="D45" s="290"/>
    </row>
    <row r="46" ht="15.75" spans="2:4">
      <c r="B46" s="311"/>
      <c r="C46" s="290"/>
      <c r="D46" s="290"/>
    </row>
    <row r="47" ht="15.75" spans="2:4">
      <c r="B47" s="311"/>
      <c r="C47" s="290"/>
      <c r="D47" s="290"/>
    </row>
    <row r="48" ht="15.75" spans="2:4">
      <c r="B48" s="311"/>
      <c r="C48" s="290"/>
      <c r="D48" s="290"/>
    </row>
    <row r="49" ht="15.75" spans="2:4">
      <c r="B49" s="311"/>
      <c r="C49" s="290"/>
      <c r="D49" s="290"/>
    </row>
    <row r="50" ht="15.75" spans="2:4">
      <c r="B50" s="311"/>
      <c r="C50" s="290"/>
      <c r="D50" s="290"/>
    </row>
    <row r="51" ht="15.75" spans="2:4">
      <c r="B51" s="311"/>
      <c r="C51" s="290"/>
      <c r="D51" s="290"/>
    </row>
    <row r="52" ht="15.75" spans="2:4">
      <c r="B52" s="311"/>
      <c r="C52" s="290"/>
      <c r="D52" s="290"/>
    </row>
    <row r="53" ht="15.75" spans="2:4">
      <c r="B53" s="311"/>
      <c r="C53" s="290"/>
      <c r="D53" s="290"/>
    </row>
    <row r="54" ht="15.75" spans="2:4">
      <c r="B54" s="311"/>
      <c r="C54" s="290"/>
      <c r="D54" s="290"/>
    </row>
    <row r="55" ht="15.75" spans="2:4">
      <c r="B55" s="311"/>
      <c r="C55" s="290"/>
      <c r="D55" s="290"/>
    </row>
    <row r="56" ht="15.75" spans="2:4">
      <c r="B56" s="311"/>
      <c r="C56" s="290"/>
      <c r="D56" s="290"/>
    </row>
    <row r="57" ht="15.75" spans="2:4">
      <c r="B57" s="311"/>
      <c r="C57" s="290"/>
      <c r="D57" s="290"/>
    </row>
    <row r="58" ht="15.75" spans="2:4">
      <c r="B58" s="311"/>
      <c r="C58" s="290"/>
      <c r="D58" s="290"/>
    </row>
    <row r="59" ht="15.75" spans="2:4">
      <c r="B59" s="311"/>
      <c r="C59" s="290"/>
      <c r="D59" s="290"/>
    </row>
    <row r="60" ht="15.75" spans="2:4">
      <c r="B60" s="311"/>
      <c r="C60" s="290"/>
      <c r="D60" s="290"/>
    </row>
    <row r="61" ht="15.75" spans="2:4">
      <c r="B61" s="311"/>
      <c r="C61" s="290"/>
      <c r="D61" s="290"/>
    </row>
    <row r="62" ht="15.75" spans="2:4">
      <c r="B62" s="311"/>
      <c r="C62" s="290"/>
      <c r="D62" s="290"/>
    </row>
    <row r="63" ht="15.75" spans="2:4">
      <c r="B63" s="311"/>
      <c r="C63" s="290"/>
      <c r="D63" s="290"/>
    </row>
    <row r="64" ht="15.75" spans="2:4">
      <c r="B64" s="311"/>
      <c r="C64" s="290"/>
      <c r="D64" s="290"/>
    </row>
    <row r="65" ht="15.75" spans="2:4">
      <c r="B65" s="311"/>
      <c r="C65" s="290"/>
      <c r="D65" s="290"/>
    </row>
    <row r="66" ht="15.75" spans="2:4">
      <c r="B66" s="311"/>
      <c r="C66" s="290"/>
      <c r="D66" s="290"/>
    </row>
    <row r="67" ht="15.75" spans="2:4">
      <c r="B67" s="311"/>
      <c r="C67" s="290"/>
      <c r="D67" s="290"/>
    </row>
    <row r="68" ht="15.75" spans="2:4">
      <c r="B68" s="311"/>
      <c r="C68" s="290"/>
      <c r="D68" s="290"/>
    </row>
    <row r="69" ht="15.75" spans="2:4">
      <c r="B69" s="311"/>
      <c r="C69" s="290"/>
      <c r="D69" s="290"/>
    </row>
    <row r="70" ht="15.75" spans="2:4">
      <c r="B70" s="311"/>
      <c r="C70" s="290"/>
      <c r="D70" s="290"/>
    </row>
    <row r="71" ht="15.75" spans="2:4">
      <c r="B71" s="311"/>
      <c r="C71" s="290"/>
      <c r="D71" s="290"/>
    </row>
    <row r="72" ht="15.75" spans="2:4">
      <c r="B72" s="311"/>
      <c r="C72" s="290"/>
      <c r="D72" s="290"/>
    </row>
    <row r="73" ht="15.75" spans="2:4">
      <c r="B73" s="311"/>
      <c r="C73" s="290"/>
      <c r="D73" s="290"/>
    </row>
    <row r="74" ht="15.75" spans="2:4">
      <c r="B74" s="311"/>
      <c r="C74" s="290"/>
      <c r="D74" s="290"/>
    </row>
    <row r="75" ht="15.75" spans="2:4">
      <c r="B75" s="311"/>
      <c r="C75" s="290"/>
      <c r="D75" s="290"/>
    </row>
    <row r="76" ht="15.75" spans="2:4">
      <c r="B76" s="311"/>
      <c r="C76" s="290"/>
      <c r="D76" s="290"/>
    </row>
    <row r="77" ht="15.75" spans="2:4">
      <c r="B77" s="311"/>
      <c r="C77" s="290"/>
      <c r="D77" s="290"/>
    </row>
    <row r="78" ht="15.75" spans="2:4">
      <c r="B78" s="311"/>
      <c r="C78" s="290"/>
      <c r="D78" s="290"/>
    </row>
    <row r="79" ht="15.75" spans="2:4">
      <c r="B79" s="311"/>
      <c r="C79" s="290"/>
      <c r="D79" s="290"/>
    </row>
    <row r="80" ht="15.75" spans="2:4">
      <c r="B80" s="311"/>
      <c r="C80" s="290"/>
      <c r="D80" s="290"/>
    </row>
    <row r="81" ht="15.75" spans="2:4">
      <c r="B81" s="311"/>
      <c r="C81" s="290"/>
      <c r="D81" s="290"/>
    </row>
    <row r="82" ht="15.75" spans="2:4">
      <c r="B82" s="311"/>
      <c r="C82" s="290"/>
      <c r="D82" s="290"/>
    </row>
    <row r="83" ht="15.75" spans="2:4">
      <c r="B83" s="311"/>
      <c r="C83" s="290"/>
      <c r="D83" s="290"/>
    </row>
    <row r="84" ht="15.75" spans="2:4">
      <c r="B84" s="311"/>
      <c r="C84" s="290"/>
      <c r="D84" s="290"/>
    </row>
    <row r="85" ht="15.75" spans="2:4">
      <c r="B85" s="311"/>
      <c r="C85" s="290"/>
      <c r="D85" s="290"/>
    </row>
    <row r="86" ht="15.75" spans="2:4">
      <c r="B86" s="311"/>
      <c r="C86" s="290"/>
      <c r="D86" s="290"/>
    </row>
    <row r="87" ht="15.75" spans="2:4">
      <c r="B87" s="311"/>
      <c r="C87" s="290"/>
      <c r="D87" s="290"/>
    </row>
    <row r="88" ht="15.75" spans="2:4">
      <c r="B88" s="311"/>
      <c r="C88" s="290"/>
      <c r="D88" s="290"/>
    </row>
    <row r="89" ht="15.75" spans="2:4">
      <c r="B89" s="311"/>
      <c r="C89" s="290"/>
      <c r="D89" s="290"/>
    </row>
    <row r="90" ht="15.75" spans="2:4">
      <c r="B90" s="311"/>
      <c r="C90" s="290"/>
      <c r="D90" s="290"/>
    </row>
    <row r="91" ht="15.75" spans="2:4">
      <c r="B91" s="311"/>
      <c r="C91" s="290"/>
      <c r="D91" s="290"/>
    </row>
    <row r="92" ht="15.75" spans="2:4">
      <c r="B92" s="311"/>
      <c r="C92" s="290"/>
      <c r="D92" s="290"/>
    </row>
    <row r="93" ht="15.75" spans="2:4">
      <c r="B93" s="311"/>
      <c r="C93" s="290"/>
      <c r="D93" s="290"/>
    </row>
    <row r="94" ht="15.75" spans="2:4">
      <c r="B94" s="311"/>
      <c r="C94" s="290"/>
      <c r="D94" s="290"/>
    </row>
    <row r="95" ht="15.75" spans="2:4">
      <c r="B95" s="311"/>
      <c r="C95" s="290"/>
      <c r="D95" s="290"/>
    </row>
    <row r="96" ht="15.75" spans="2:4">
      <c r="B96" s="311"/>
      <c r="C96" s="290"/>
      <c r="D96" s="290"/>
    </row>
    <row r="97" ht="15.75" spans="2:4">
      <c r="B97" s="311"/>
      <c r="C97" s="290"/>
      <c r="D97" s="290"/>
    </row>
    <row r="98" ht="15.75" spans="2:4">
      <c r="B98" s="311"/>
      <c r="C98" s="290"/>
      <c r="D98" s="290"/>
    </row>
    <row r="99" ht="15.75" spans="2:4">
      <c r="B99" s="311"/>
      <c r="C99" s="290"/>
      <c r="D99" s="290"/>
    </row>
    <row r="100" ht="15.75" spans="2:4">
      <c r="B100" s="311"/>
      <c r="C100" s="290"/>
      <c r="D100" s="290"/>
    </row>
    <row r="101" ht="15.75" spans="2:4">
      <c r="B101" s="311"/>
      <c r="C101" s="290"/>
      <c r="D101" s="290"/>
    </row>
    <row r="102" ht="15.75" spans="2:4">
      <c r="B102" s="311"/>
      <c r="C102" s="290"/>
      <c r="D102" s="290"/>
    </row>
    <row r="103" ht="15.75" spans="2:4">
      <c r="B103" s="311"/>
      <c r="C103" s="290"/>
      <c r="D103" s="290"/>
    </row>
    <row r="104" ht="15.75" spans="2:4">
      <c r="B104" s="311"/>
      <c r="C104" s="290"/>
      <c r="D104" s="290"/>
    </row>
  </sheetData>
  <mergeCells count="2">
    <mergeCell ref="A1:B1"/>
    <mergeCell ref="A2:B2"/>
  </mergeCells>
  <printOptions horizontalCentered="1"/>
  <pageMargins left="0.589583333333333" right="0.589583333333333" top="0.789583333333333" bottom="0.789583333333333" header="0.389583333333333" footer="0.389583333333333"/>
  <pageSetup paperSize="9" scale="94" fitToHeight="0" orientation="portrait" horizontalDpi="600" verticalDpi="600"/>
  <headerFooter alignWithMargins="0" scaleWithDoc="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sheetPr>
  <dimension ref="A1:H7"/>
  <sheetViews>
    <sheetView showGridLines="0" showZeros="0" view="pageBreakPreview" zoomScaleNormal="100" workbookViewId="0">
      <selection activeCell="A2" sqref="A2:F2"/>
    </sheetView>
  </sheetViews>
  <sheetFormatPr defaultColWidth="8.8" defaultRowHeight="14.25" outlineLevelRow="6" outlineLevelCol="7"/>
  <cols>
    <col min="1" max="1" width="10.6" style="7" customWidth="1"/>
    <col min="2" max="2" width="12.2" style="7" customWidth="1"/>
    <col min="3" max="3" width="11.1" style="7" customWidth="1"/>
    <col min="4" max="4" width="16.2" style="7" customWidth="1"/>
    <col min="5" max="5" width="15.9" style="7" customWidth="1"/>
    <col min="6" max="6" width="11.7" style="7" customWidth="1"/>
    <col min="7" max="32" width="9" style="7" customWidth="1"/>
    <col min="33" max="16384" width="8.8" style="7" customWidth="1"/>
  </cols>
  <sheetData>
    <row r="1" spans="6:6">
      <c r="F1" s="8" t="s">
        <v>1692</v>
      </c>
    </row>
    <row r="2" ht="48" customHeight="1" spans="1:6">
      <c r="A2" s="9" t="s">
        <v>72</v>
      </c>
      <c r="B2" s="9"/>
      <c r="C2" s="9"/>
      <c r="D2" s="9"/>
      <c r="E2" s="9"/>
      <c r="F2" s="9"/>
    </row>
    <row r="3" ht="22.5" customHeight="1" spans="1:6">
      <c r="A3" s="10"/>
      <c r="B3" s="10"/>
      <c r="C3" s="10"/>
      <c r="D3" s="10"/>
      <c r="E3" s="11" t="s">
        <v>76</v>
      </c>
      <c r="F3" s="11"/>
    </row>
    <row r="4" ht="31.5" customHeight="1" spans="1:6">
      <c r="A4" s="12" t="s">
        <v>1693</v>
      </c>
      <c r="B4" s="13"/>
      <c r="C4" s="13"/>
      <c r="D4" s="13"/>
      <c r="E4" s="13"/>
      <c r="F4" s="14"/>
    </row>
    <row r="5" ht="31.5" customHeight="1" spans="1:6">
      <c r="A5" s="15" t="s">
        <v>1090</v>
      </c>
      <c r="B5" s="15" t="s">
        <v>1694</v>
      </c>
      <c r="C5" s="16" t="s">
        <v>1695</v>
      </c>
      <c r="D5" s="16"/>
      <c r="E5" s="16"/>
      <c r="F5" s="15" t="s">
        <v>1696</v>
      </c>
    </row>
    <row r="6" ht="37.5" customHeight="1" spans="1:6">
      <c r="A6" s="17" t="s">
        <v>1090</v>
      </c>
      <c r="B6" s="17" t="s">
        <v>1694</v>
      </c>
      <c r="C6" s="16" t="s">
        <v>1239</v>
      </c>
      <c r="D6" s="16" t="s">
        <v>1697</v>
      </c>
      <c r="E6" s="16" t="s">
        <v>1698</v>
      </c>
      <c r="F6" s="17"/>
    </row>
    <row r="7" ht="41.25" customHeight="1" spans="1:8">
      <c r="A7" s="18">
        <f>B7+C7+F7</f>
        <v>11875</v>
      </c>
      <c r="B7" s="18">
        <v>330</v>
      </c>
      <c r="C7" s="18">
        <v>7415</v>
      </c>
      <c r="D7" s="18">
        <v>321</v>
      </c>
      <c r="E7" s="18">
        <f>11875-B7-D7-F7</f>
        <v>7094</v>
      </c>
      <c r="F7" s="18">
        <v>4130</v>
      </c>
      <c r="G7" s="19"/>
      <c r="H7" s="19"/>
    </row>
  </sheetData>
  <sheetProtection formatCells="0" formatColumns="0" formatRows="0"/>
  <mergeCells count="7">
    <mergeCell ref="A2:F2"/>
    <mergeCell ref="E3:F3"/>
    <mergeCell ref="A4:F4"/>
    <mergeCell ref="C5:E5"/>
    <mergeCell ref="A5:A6"/>
    <mergeCell ref="B5:B6"/>
    <mergeCell ref="F5:F6"/>
  </mergeCells>
  <printOptions horizontalCentered="1"/>
  <pageMargins left="0.747916666666667" right="0.959722222222222" top="0.984027777777778" bottom="0.984027777777778" header="0.511805555555556" footer="0.511805555555556"/>
  <pageSetup paperSize="9" orientation="portrait" horizontalDpi="600" verticalDpi="6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sheetPr>
  <dimension ref="A1:A46"/>
  <sheetViews>
    <sheetView zoomScale="85" zoomScaleNormal="85" workbookViewId="0">
      <selection activeCell="C7" sqref="C7"/>
    </sheetView>
  </sheetViews>
  <sheetFormatPr defaultColWidth="8.7" defaultRowHeight="14.25"/>
  <cols>
    <col min="1" max="1" width="182.2" customWidth="1"/>
  </cols>
  <sheetData>
    <row r="1" ht="22.95" customHeight="1" spans="1:1">
      <c r="A1" s="1" t="s">
        <v>1699</v>
      </c>
    </row>
    <row r="2" ht="50.25" customHeight="1" spans="1:1">
      <c r="A2" s="2" t="s">
        <v>74</v>
      </c>
    </row>
    <row r="3" ht="36.9" customHeight="1" spans="1:1">
      <c r="A3" s="3" t="s">
        <v>1700</v>
      </c>
    </row>
    <row r="4" ht="36.9" customHeight="1" spans="1:1">
      <c r="A4" s="4" t="s">
        <v>1701</v>
      </c>
    </row>
    <row r="5" ht="36.9" customHeight="1" spans="1:1">
      <c r="A5" s="3" t="s">
        <v>1702</v>
      </c>
    </row>
    <row r="6" ht="36.9" customHeight="1" spans="1:1">
      <c r="A6" s="4" t="s">
        <v>1703</v>
      </c>
    </row>
    <row r="7" ht="36.9" customHeight="1" spans="1:1">
      <c r="A7" s="5" t="s">
        <v>1704</v>
      </c>
    </row>
    <row r="8" ht="36.9" customHeight="1" spans="1:1">
      <c r="A8" s="6" t="s">
        <v>1705</v>
      </c>
    </row>
    <row r="9" ht="36.9" customHeight="1" spans="1:1">
      <c r="A9" s="6" t="s">
        <v>1706</v>
      </c>
    </row>
    <row r="10" ht="36.9" customHeight="1" spans="1:1">
      <c r="A10" s="5" t="s">
        <v>1707</v>
      </c>
    </row>
    <row r="11" ht="36.9" customHeight="1" spans="1:1">
      <c r="A11" s="3" t="s">
        <v>1708</v>
      </c>
    </row>
    <row r="12" ht="36.9" customHeight="1" spans="1:1">
      <c r="A12" s="5" t="s">
        <v>1709</v>
      </c>
    </row>
    <row r="13" ht="36.9" customHeight="1" spans="1:1">
      <c r="A13" s="3" t="s">
        <v>1710</v>
      </c>
    </row>
    <row r="14" ht="36.9" customHeight="1" spans="1:1">
      <c r="A14" s="6" t="s">
        <v>1711</v>
      </c>
    </row>
    <row r="15" ht="36.9" customHeight="1" spans="1:1">
      <c r="A15" s="3" t="s">
        <v>1712</v>
      </c>
    </row>
    <row r="16" ht="36.9" customHeight="1" spans="1:1">
      <c r="A16" s="6" t="s">
        <v>1713</v>
      </c>
    </row>
    <row r="17" ht="36.9" customHeight="1" spans="1:1">
      <c r="A17" s="3" t="s">
        <v>1714</v>
      </c>
    </row>
    <row r="18" ht="36.9" customHeight="1" spans="1:1">
      <c r="A18" s="5" t="s">
        <v>1715</v>
      </c>
    </row>
    <row r="19" ht="51.75" customHeight="1" spans="1:1">
      <c r="A19" s="3" t="s">
        <v>1716</v>
      </c>
    </row>
    <row r="20" ht="36.9" customHeight="1" spans="1:1">
      <c r="A20" s="6" t="s">
        <v>1717</v>
      </c>
    </row>
    <row r="21" ht="36.9" customHeight="1" spans="1:1">
      <c r="A21" s="3" t="s">
        <v>1718</v>
      </c>
    </row>
    <row r="22" ht="36.9" customHeight="1" spans="1:1">
      <c r="A22" s="6" t="s">
        <v>1719</v>
      </c>
    </row>
    <row r="23" ht="36.9" customHeight="1" spans="1:1">
      <c r="A23" s="3" t="s">
        <v>1720</v>
      </c>
    </row>
    <row r="24" ht="36.9" customHeight="1" spans="1:1">
      <c r="A24" s="5" t="s">
        <v>1721</v>
      </c>
    </row>
    <row r="25" ht="20.25" spans="1:1">
      <c r="A25" s="3" t="s">
        <v>1722</v>
      </c>
    </row>
    <row r="26" ht="20.25" spans="1:1">
      <c r="A26" s="6" t="s">
        <v>1723</v>
      </c>
    </row>
    <row r="27" ht="40.5" spans="1:1">
      <c r="A27" s="3" t="s">
        <v>1724</v>
      </c>
    </row>
    <row r="28" ht="20.25" spans="1:1">
      <c r="A28" s="6" t="s">
        <v>1725</v>
      </c>
    </row>
    <row r="29" ht="60.75" spans="1:1">
      <c r="A29" s="3" t="s">
        <v>1726</v>
      </c>
    </row>
    <row r="30" ht="20.25" spans="1:1">
      <c r="A30" s="5" t="s">
        <v>1727</v>
      </c>
    </row>
    <row r="31" ht="20.25" spans="1:1">
      <c r="A31" s="3" t="s">
        <v>1728</v>
      </c>
    </row>
    <row r="32" ht="20.25" spans="1:1">
      <c r="A32" s="6" t="s">
        <v>1729</v>
      </c>
    </row>
    <row r="33" ht="40.5" spans="1:1">
      <c r="A33" s="3" t="s">
        <v>1730</v>
      </c>
    </row>
    <row r="34" ht="20.25" spans="1:1">
      <c r="A34" s="6" t="s">
        <v>1731</v>
      </c>
    </row>
    <row r="35" ht="40.5" spans="1:1">
      <c r="A35" s="3" t="s">
        <v>1732</v>
      </c>
    </row>
    <row r="36" ht="20.25" spans="1:1">
      <c r="A36" s="6" t="s">
        <v>1733</v>
      </c>
    </row>
    <row r="37" ht="40.5" spans="1:1">
      <c r="A37" s="3" t="s">
        <v>1734</v>
      </c>
    </row>
    <row r="38" ht="20.25" spans="1:1">
      <c r="A38" s="6" t="s">
        <v>1735</v>
      </c>
    </row>
    <row r="39" ht="40.5" spans="1:1">
      <c r="A39" s="3" t="s">
        <v>1736</v>
      </c>
    </row>
    <row r="40" ht="20.25" spans="1:1">
      <c r="A40" s="6" t="s">
        <v>1737</v>
      </c>
    </row>
    <row r="41" ht="40.5" spans="1:1">
      <c r="A41" s="3" t="s">
        <v>1738</v>
      </c>
    </row>
    <row r="42" ht="20.25" spans="1:1">
      <c r="A42" s="6" t="s">
        <v>1739</v>
      </c>
    </row>
    <row r="43" ht="40.5" spans="1:1">
      <c r="A43" s="3" t="s">
        <v>1740</v>
      </c>
    </row>
    <row r="44" ht="20.25" spans="1:1">
      <c r="A44" s="4" t="s">
        <v>1741</v>
      </c>
    </row>
    <row r="45" ht="40.5" spans="1:1">
      <c r="A45" s="5" t="s">
        <v>1742</v>
      </c>
    </row>
    <row r="46" ht="40.5" spans="1:1">
      <c r="A46" s="5" t="s">
        <v>1743</v>
      </c>
    </row>
  </sheetData>
  <printOptions horizontalCentered="1"/>
  <pageMargins left="0.747916666666667" right="0.747916666666667" top="0.689583333333333" bottom="0.509722222222222" header="0.511805555555556" footer="0.511805555555556"/>
  <pageSetup paperSize="9" orientation="landscape"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IV37"/>
  <sheetViews>
    <sheetView showGridLines="0" showZeros="0" workbookViewId="0">
      <pane ySplit="4" topLeftCell="A5" activePane="bottomLeft" state="frozen"/>
      <selection/>
      <selection pane="bottomLeft" activeCell="E10" sqref="E10"/>
    </sheetView>
  </sheetViews>
  <sheetFormatPr defaultColWidth="8.8" defaultRowHeight="14.25"/>
  <cols>
    <col min="1" max="1" width="56.7" style="143" customWidth="1"/>
    <col min="2" max="2" width="30.6" style="143" customWidth="1"/>
    <col min="3" max="32" width="9" style="143" customWidth="1"/>
    <col min="33" max="16384" width="8.8" style="143" customWidth="1"/>
  </cols>
  <sheetData>
    <row r="1" s="202" customFormat="1" ht="18" customHeight="1" spans="1:256">
      <c r="A1" s="203" t="s">
        <v>135</v>
      </c>
      <c r="B1" s="203"/>
      <c r="IU1"/>
      <c r="IV1"/>
    </row>
    <row r="2" s="158" customFormat="1" ht="25.5" spans="1:2">
      <c r="A2" s="142" t="s">
        <v>10</v>
      </c>
      <c r="B2" s="142"/>
    </row>
    <row r="3" ht="24.9" customHeight="1" spans="1:2">
      <c r="A3" s="158"/>
      <c r="B3" s="144" t="s">
        <v>76</v>
      </c>
    </row>
    <row r="4" ht="31.5" customHeight="1" spans="1:2">
      <c r="A4" s="301" t="s">
        <v>77</v>
      </c>
      <c r="B4" s="301" t="s">
        <v>78</v>
      </c>
    </row>
    <row r="5" ht="20.1" customHeight="1" spans="1:2">
      <c r="A5" s="302" t="s">
        <v>79</v>
      </c>
      <c r="B5" s="303">
        <f>SUM(B6:B21)</f>
        <v>301152</v>
      </c>
    </row>
    <row r="6" ht="20.1" customHeight="1" spans="1:2">
      <c r="A6" s="302" t="s">
        <v>80</v>
      </c>
      <c r="B6" s="304">
        <v>102732</v>
      </c>
    </row>
    <row r="7" ht="20.1" customHeight="1" spans="1:2">
      <c r="A7" s="302" t="s">
        <v>81</v>
      </c>
      <c r="B7" s="304">
        <v>16909</v>
      </c>
    </row>
    <row r="8" ht="20.1" customHeight="1" spans="1:2">
      <c r="A8" s="302" t="s">
        <v>82</v>
      </c>
      <c r="B8" s="304"/>
    </row>
    <row r="9" ht="20.1" customHeight="1" spans="1:2">
      <c r="A9" s="302" t="s">
        <v>83</v>
      </c>
      <c r="B9" s="304">
        <v>5409</v>
      </c>
    </row>
    <row r="10" ht="20.1" customHeight="1" spans="1:2">
      <c r="A10" s="302" t="s">
        <v>84</v>
      </c>
      <c r="B10" s="304">
        <v>5</v>
      </c>
    </row>
    <row r="11" ht="20.1" customHeight="1" spans="1:2">
      <c r="A11" s="302" t="s">
        <v>85</v>
      </c>
      <c r="B11" s="304">
        <v>68657</v>
      </c>
    </row>
    <row r="12" ht="20.1" customHeight="1" spans="1:2">
      <c r="A12" s="302" t="s">
        <v>86</v>
      </c>
      <c r="B12" s="304">
        <v>7688</v>
      </c>
    </row>
    <row r="13" ht="20.1" customHeight="1" spans="1:2">
      <c r="A13" s="302" t="s">
        <v>87</v>
      </c>
      <c r="B13" s="304">
        <v>3917</v>
      </c>
    </row>
    <row r="14" ht="20.1" customHeight="1" spans="1:2">
      <c r="A14" s="302" t="s">
        <v>88</v>
      </c>
      <c r="B14" s="304">
        <v>9541</v>
      </c>
    </row>
    <row r="15" ht="20.1" customHeight="1" spans="1:2">
      <c r="A15" s="302" t="s">
        <v>89</v>
      </c>
      <c r="B15" s="304">
        <v>14663</v>
      </c>
    </row>
    <row r="16" ht="20.1" customHeight="1" spans="1:2">
      <c r="A16" s="302" t="s">
        <v>90</v>
      </c>
      <c r="B16" s="304">
        <v>2811</v>
      </c>
    </row>
    <row r="17" ht="20.1" customHeight="1" spans="1:2">
      <c r="A17" s="302" t="s">
        <v>91</v>
      </c>
      <c r="B17" s="304"/>
    </row>
    <row r="18" ht="20.1" customHeight="1" spans="1:2">
      <c r="A18" s="302" t="s">
        <v>92</v>
      </c>
      <c r="B18" s="304">
        <v>67367</v>
      </c>
    </row>
    <row r="19" ht="20.1" customHeight="1" spans="1:2">
      <c r="A19" s="302" t="s">
        <v>93</v>
      </c>
      <c r="B19" s="304"/>
    </row>
    <row r="20" ht="20.1" customHeight="1" spans="1:2">
      <c r="A20" s="302" t="s">
        <v>94</v>
      </c>
      <c r="B20" s="304">
        <v>1453</v>
      </c>
    </row>
    <row r="21" ht="20.1" customHeight="1" spans="1:2">
      <c r="A21" s="302" t="s">
        <v>95</v>
      </c>
      <c r="B21" s="304"/>
    </row>
    <row r="22" ht="20.1" customHeight="1" spans="1:2">
      <c r="A22" s="302" t="s">
        <v>96</v>
      </c>
      <c r="B22" s="303">
        <f>SUM(B23:B30)</f>
        <v>189347</v>
      </c>
    </row>
    <row r="23" ht="20.1" customHeight="1" spans="1:2">
      <c r="A23" s="302" t="s">
        <v>97</v>
      </c>
      <c r="B23" s="304">
        <v>72437</v>
      </c>
    </row>
    <row r="24" ht="20.1" customHeight="1" spans="1:2">
      <c r="A24" s="302" t="s">
        <v>98</v>
      </c>
      <c r="B24" s="304">
        <v>6311</v>
      </c>
    </row>
    <row r="25" ht="20.1" customHeight="1" spans="1:2">
      <c r="A25" s="302" t="s">
        <v>99</v>
      </c>
      <c r="B25" s="304">
        <v>25880</v>
      </c>
    </row>
    <row r="26" ht="20.1" customHeight="1" spans="1:2">
      <c r="A26" s="302" t="s">
        <v>100</v>
      </c>
      <c r="B26" s="304">
        <v>1145</v>
      </c>
    </row>
    <row r="27" ht="20.1" customHeight="1" spans="1:2">
      <c r="A27" s="302" t="s">
        <v>101</v>
      </c>
      <c r="B27" s="304">
        <v>39529</v>
      </c>
    </row>
    <row r="28" ht="20.1" customHeight="1" spans="1:2">
      <c r="A28" s="302" t="s">
        <v>102</v>
      </c>
      <c r="B28" s="304"/>
    </row>
    <row r="29" s="300" customFormat="1" ht="20.1" customHeight="1" spans="1:2">
      <c r="A29" s="302" t="s">
        <v>103</v>
      </c>
      <c r="B29" s="304">
        <v>26450</v>
      </c>
    </row>
    <row r="30" s="300" customFormat="1" ht="20.1" customHeight="1" spans="1:2">
      <c r="A30" s="302" t="s">
        <v>104</v>
      </c>
      <c r="B30" s="304">
        <v>17595</v>
      </c>
    </row>
    <row r="31" s="300" customFormat="1" ht="20.1" customHeight="1" spans="1:2">
      <c r="A31" s="305" t="s">
        <v>105</v>
      </c>
      <c r="B31" s="306"/>
    </row>
    <row r="32" ht="20.1" customHeight="1" spans="1:2">
      <c r="A32" s="305" t="s">
        <v>105</v>
      </c>
      <c r="B32" s="305"/>
    </row>
    <row r="33" ht="18.75" customHeight="1" spans="1:2">
      <c r="A33" s="307" t="s">
        <v>106</v>
      </c>
      <c r="B33" s="303">
        <f>B5+B22</f>
        <v>490499</v>
      </c>
    </row>
    <row r="34" ht="20.1" customHeight="1"/>
    <row r="35" ht="20.1" customHeight="1"/>
    <row r="36" ht="20.1" customHeight="1"/>
    <row r="37" ht="20.1" customHeight="1"/>
  </sheetData>
  <mergeCells count="2">
    <mergeCell ref="A1:B1"/>
    <mergeCell ref="A2:B2"/>
  </mergeCells>
  <conditionalFormatting sqref="A5:B30">
    <cfRule type="duplicateValues" dxfId="0" priority="1"/>
  </conditionalFormatting>
  <printOptions horizontalCentered="1"/>
  <pageMargins left="0.589583333333333" right="0.589583333333333" top="0.789583333333333" bottom="0.789583333333333" header="0.389583333333333" footer="0.389583333333333"/>
  <pageSetup paperSize="9" scale="96" fitToHeight="0" orientation="portrait" horizontalDpi="600" verticalDpi="600"/>
  <headerFooter alignWithMargins="0" scaleWithDoc="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IV104"/>
  <sheetViews>
    <sheetView view="pageBreakPreview" zoomScaleNormal="100" workbookViewId="0">
      <pane xSplit="1" ySplit="5" topLeftCell="B6" activePane="bottomRight" state="frozen"/>
      <selection/>
      <selection pane="topRight"/>
      <selection pane="bottomLeft"/>
      <selection pane="bottomRight" activeCell="E10" sqref="E10"/>
    </sheetView>
  </sheetViews>
  <sheetFormatPr defaultColWidth="8.8" defaultRowHeight="14.25"/>
  <cols>
    <col min="1" max="1" width="52.5" style="284" customWidth="1"/>
    <col min="2" max="2" width="29.5" style="286" customWidth="1"/>
    <col min="3" max="32" width="9" style="287" customWidth="1"/>
    <col min="33" max="16384" width="8.8" style="287" customWidth="1"/>
  </cols>
  <sheetData>
    <row r="1" s="202" customFormat="1" ht="18" customHeight="1" spans="1:256">
      <c r="A1" s="203" t="s">
        <v>136</v>
      </c>
      <c r="B1" s="203"/>
      <c r="IU1"/>
      <c r="IV1"/>
    </row>
    <row r="2" ht="34.5" customHeight="1" spans="1:2">
      <c r="A2" s="142" t="s">
        <v>12</v>
      </c>
      <c r="B2" s="142"/>
    </row>
    <row r="3" ht="18.75" customHeight="1" spans="1:5">
      <c r="A3" s="288"/>
      <c r="B3" s="289" t="s">
        <v>76</v>
      </c>
      <c r="C3" s="290"/>
      <c r="D3" s="290"/>
      <c r="E3" s="290"/>
    </row>
    <row r="4" s="284" customFormat="1" ht="28.5" customHeight="1" spans="1:2">
      <c r="A4" s="291" t="s">
        <v>77</v>
      </c>
      <c r="B4" s="292" t="s">
        <v>108</v>
      </c>
    </row>
    <row r="5" ht="21.9" customHeight="1" spans="1:5">
      <c r="A5" s="293" t="s">
        <v>109</v>
      </c>
      <c r="B5" s="294">
        <v>66068</v>
      </c>
      <c r="C5" s="290"/>
      <c r="D5" s="290"/>
      <c r="E5" s="290"/>
    </row>
    <row r="6" ht="21.9" customHeight="1" spans="1:5">
      <c r="A6" s="293" t="s">
        <v>110</v>
      </c>
      <c r="B6" s="294">
        <v>0</v>
      </c>
      <c r="C6" s="290"/>
      <c r="D6" s="290"/>
      <c r="E6" s="290"/>
    </row>
    <row r="7" ht="21.9" customHeight="1" spans="1:5">
      <c r="A7" s="293" t="s">
        <v>111</v>
      </c>
      <c r="B7" s="294">
        <v>710</v>
      </c>
      <c r="C7" s="290"/>
      <c r="D7" s="290"/>
      <c r="E7" s="290"/>
    </row>
    <row r="8" ht="21.9" customHeight="1" spans="1:5">
      <c r="A8" s="293" t="s">
        <v>112</v>
      </c>
      <c r="B8" s="294">
        <v>44820</v>
      </c>
      <c r="C8" s="290"/>
      <c r="D8" s="290"/>
      <c r="E8" s="290"/>
    </row>
    <row r="9" ht="21.9" customHeight="1" spans="1:5">
      <c r="A9" s="293" t="s">
        <v>113</v>
      </c>
      <c r="B9" s="294">
        <v>114036</v>
      </c>
      <c r="C9" s="290"/>
      <c r="D9" s="290"/>
      <c r="E9" s="290"/>
    </row>
    <row r="10" ht="21.9" customHeight="1" spans="1:5">
      <c r="A10" s="293" t="s">
        <v>114</v>
      </c>
      <c r="B10" s="294">
        <v>15415</v>
      </c>
      <c r="C10" s="290"/>
      <c r="D10" s="290"/>
      <c r="E10" s="290"/>
    </row>
    <row r="11" ht="21.9" customHeight="1" spans="1:5">
      <c r="A11" s="293" t="s">
        <v>115</v>
      </c>
      <c r="B11" s="294">
        <v>20682</v>
      </c>
      <c r="C11" s="290"/>
      <c r="D11" s="290"/>
      <c r="E11" s="290"/>
    </row>
    <row r="12" ht="21.9" customHeight="1" spans="1:5">
      <c r="A12" s="293" t="s">
        <v>116</v>
      </c>
      <c r="B12" s="294">
        <v>152700</v>
      </c>
      <c r="C12" s="290"/>
      <c r="D12" s="290"/>
      <c r="E12" s="290"/>
    </row>
    <row r="13" ht="21.9" customHeight="1" spans="1:5">
      <c r="A13" s="293" t="s">
        <v>117</v>
      </c>
      <c r="B13" s="294">
        <v>48734</v>
      </c>
      <c r="C13" s="290"/>
      <c r="D13" s="290"/>
      <c r="E13" s="290"/>
    </row>
    <row r="14" ht="21.9" customHeight="1" spans="1:5">
      <c r="A14" s="293" t="s">
        <v>118</v>
      </c>
      <c r="B14" s="294">
        <v>23533</v>
      </c>
      <c r="C14" s="290"/>
      <c r="D14" s="290"/>
      <c r="E14" s="290"/>
    </row>
    <row r="15" ht="21.9" customHeight="1" spans="1:5">
      <c r="A15" s="293" t="s">
        <v>119</v>
      </c>
      <c r="B15" s="294">
        <v>62124</v>
      </c>
      <c r="C15" s="290"/>
      <c r="D15" s="290"/>
      <c r="E15" s="290"/>
    </row>
    <row r="16" ht="21.9" customHeight="1" spans="1:5">
      <c r="A16" s="293" t="s">
        <v>120</v>
      </c>
      <c r="B16" s="294">
        <v>49074</v>
      </c>
      <c r="C16" s="290"/>
      <c r="D16" s="290"/>
      <c r="E16" s="290"/>
    </row>
    <row r="17" ht="21.9" customHeight="1" spans="1:5">
      <c r="A17" s="293" t="s">
        <v>121</v>
      </c>
      <c r="B17" s="294">
        <v>49721</v>
      </c>
      <c r="C17" s="290"/>
      <c r="D17" s="290"/>
      <c r="E17" s="290"/>
    </row>
    <row r="18" ht="21.9" customHeight="1" spans="1:5">
      <c r="A18" s="293" t="s">
        <v>122</v>
      </c>
      <c r="B18" s="294">
        <v>4406</v>
      </c>
      <c r="C18" s="290"/>
      <c r="D18" s="290"/>
      <c r="E18" s="290"/>
    </row>
    <row r="19" ht="21.9" customHeight="1" spans="1:5">
      <c r="A19" s="293" t="s">
        <v>123</v>
      </c>
      <c r="B19" s="294">
        <v>2844</v>
      </c>
      <c r="C19" s="290"/>
      <c r="D19" s="290"/>
      <c r="E19" s="290"/>
    </row>
    <row r="20" ht="21.9" customHeight="1" spans="1:5">
      <c r="A20" s="293" t="s">
        <v>124</v>
      </c>
      <c r="B20" s="294">
        <v>0</v>
      </c>
      <c r="C20" s="290"/>
      <c r="D20" s="290"/>
      <c r="E20" s="290"/>
    </row>
    <row r="21" ht="21.9" customHeight="1" spans="1:5">
      <c r="A21" s="293" t="s">
        <v>125</v>
      </c>
      <c r="B21" s="294">
        <v>0</v>
      </c>
      <c r="C21" s="290"/>
      <c r="D21" s="290"/>
      <c r="E21" s="290"/>
    </row>
    <row r="22" ht="21.9" customHeight="1" spans="1:5">
      <c r="A22" s="293" t="s">
        <v>126</v>
      </c>
      <c r="B22" s="294">
        <v>8978</v>
      </c>
      <c r="C22" s="290"/>
      <c r="D22" s="290"/>
      <c r="E22" s="290"/>
    </row>
    <row r="23" ht="21.9" customHeight="1" spans="1:5">
      <c r="A23" s="295" t="s">
        <v>127</v>
      </c>
      <c r="B23" s="294">
        <v>27954</v>
      </c>
      <c r="C23" s="290"/>
      <c r="D23" s="290"/>
      <c r="E23" s="290"/>
    </row>
    <row r="24" ht="21.9" customHeight="1" spans="1:5">
      <c r="A24" s="295" t="s">
        <v>128</v>
      </c>
      <c r="B24" s="294">
        <v>940</v>
      </c>
      <c r="C24" s="290"/>
      <c r="D24" s="290"/>
      <c r="E24" s="290"/>
    </row>
    <row r="25" ht="21.9" customHeight="1" spans="1:5">
      <c r="A25" s="293" t="s">
        <v>129</v>
      </c>
      <c r="B25" s="294">
        <v>4618</v>
      </c>
      <c r="C25" s="290"/>
      <c r="D25" s="290"/>
      <c r="E25" s="290"/>
    </row>
    <row r="26" ht="21.9" customHeight="1" spans="1:5">
      <c r="A26" s="293" t="s">
        <v>130</v>
      </c>
      <c r="B26" s="294">
        <v>11000</v>
      </c>
      <c r="C26" s="290"/>
      <c r="D26" s="290"/>
      <c r="E26" s="290"/>
    </row>
    <row r="27" ht="21.9" customHeight="1" spans="1:5">
      <c r="A27" s="293" t="s">
        <v>131</v>
      </c>
      <c r="B27" s="294">
        <v>37000</v>
      </c>
      <c r="C27" s="290"/>
      <c r="D27" s="290"/>
      <c r="E27" s="290"/>
    </row>
    <row r="28" ht="21.9" customHeight="1" spans="1:5">
      <c r="A28" s="293" t="s">
        <v>132</v>
      </c>
      <c r="B28" s="294">
        <v>0</v>
      </c>
      <c r="C28" s="290"/>
      <c r="D28" s="290"/>
      <c r="E28" s="290"/>
    </row>
    <row r="29" ht="21.9" customHeight="1" spans="1:5">
      <c r="A29" s="293" t="s">
        <v>133</v>
      </c>
      <c r="B29" s="294">
        <v>803</v>
      </c>
      <c r="C29" s="290"/>
      <c r="D29" s="290"/>
      <c r="E29" s="290"/>
    </row>
    <row r="30" s="285" customFormat="1" ht="21.9" customHeight="1" spans="1:5">
      <c r="A30" s="291" t="s">
        <v>134</v>
      </c>
      <c r="B30" s="296">
        <f>SUM(B5:B29)</f>
        <v>746160</v>
      </c>
      <c r="C30" s="297"/>
      <c r="D30" s="297"/>
      <c r="E30" s="297"/>
    </row>
    <row r="31" ht="15.75" spans="2:5">
      <c r="B31" s="298"/>
      <c r="C31" s="290"/>
      <c r="D31" s="290"/>
      <c r="E31" s="290"/>
    </row>
    <row r="32" ht="15.75" spans="1:5">
      <c r="A32" s="299"/>
      <c r="B32" s="298"/>
      <c r="C32" s="290"/>
      <c r="D32" s="290"/>
      <c r="E32" s="290"/>
    </row>
    <row r="33" ht="15.75" spans="2:5">
      <c r="B33" s="298"/>
      <c r="C33" s="290"/>
      <c r="D33" s="290"/>
      <c r="E33" s="290"/>
    </row>
    <row r="34" ht="15.75" spans="2:5">
      <c r="B34" s="298"/>
      <c r="C34" s="290"/>
      <c r="D34" s="290"/>
      <c r="E34" s="290"/>
    </row>
    <row r="35" ht="15.75" spans="2:5">
      <c r="B35" s="298"/>
      <c r="C35" s="290"/>
      <c r="D35" s="290"/>
      <c r="E35" s="290"/>
    </row>
    <row r="36" ht="15.75" spans="2:5">
      <c r="B36" s="298"/>
      <c r="C36" s="290"/>
      <c r="D36" s="290"/>
      <c r="E36" s="290"/>
    </row>
    <row r="37" ht="15.75" spans="2:5">
      <c r="B37" s="298"/>
      <c r="C37" s="290"/>
      <c r="D37" s="290"/>
      <c r="E37" s="290"/>
    </row>
    <row r="38" ht="15.75" spans="2:5">
      <c r="B38" s="298"/>
      <c r="C38" s="290"/>
      <c r="D38" s="290"/>
      <c r="E38" s="290"/>
    </row>
    <row r="39" ht="15.75" spans="2:5">
      <c r="B39" s="298"/>
      <c r="C39" s="290"/>
      <c r="D39" s="290"/>
      <c r="E39" s="290"/>
    </row>
    <row r="40" ht="15.75" spans="2:5">
      <c r="B40" s="298"/>
      <c r="C40" s="290"/>
      <c r="D40" s="290"/>
      <c r="E40" s="290"/>
    </row>
    <row r="41" ht="15.75" spans="2:5">
      <c r="B41" s="298"/>
      <c r="C41" s="290"/>
      <c r="D41" s="290"/>
      <c r="E41" s="290"/>
    </row>
    <row r="42" ht="15.75" spans="2:5">
      <c r="B42" s="298"/>
      <c r="C42" s="290"/>
      <c r="D42" s="290"/>
      <c r="E42" s="290"/>
    </row>
    <row r="43" ht="15.75" spans="2:5">
      <c r="B43" s="298"/>
      <c r="C43" s="290"/>
      <c r="D43" s="290"/>
      <c r="E43" s="290"/>
    </row>
    <row r="44" ht="15.75" spans="2:5">
      <c r="B44" s="298"/>
      <c r="C44" s="290"/>
      <c r="D44" s="290"/>
      <c r="E44" s="290"/>
    </row>
    <row r="45" ht="15.75" spans="2:5">
      <c r="B45" s="298"/>
      <c r="C45" s="290"/>
      <c r="D45" s="290"/>
      <c r="E45" s="290"/>
    </row>
    <row r="46" ht="15.75" spans="2:5">
      <c r="B46" s="298"/>
      <c r="C46" s="290"/>
      <c r="D46" s="290"/>
      <c r="E46" s="290"/>
    </row>
    <row r="47" ht="15.75" spans="2:5">
      <c r="B47" s="298"/>
      <c r="C47" s="290"/>
      <c r="D47" s="290"/>
      <c r="E47" s="290"/>
    </row>
    <row r="48" ht="15.75" spans="2:5">
      <c r="B48" s="298"/>
      <c r="C48" s="290"/>
      <c r="D48" s="290"/>
      <c r="E48" s="290"/>
    </row>
    <row r="49" ht="15.75" spans="2:5">
      <c r="B49" s="298"/>
      <c r="C49" s="290"/>
      <c r="D49" s="290"/>
      <c r="E49" s="290"/>
    </row>
    <row r="50" ht="15.75" spans="2:5">
      <c r="B50" s="298"/>
      <c r="C50" s="290"/>
      <c r="D50" s="290"/>
      <c r="E50" s="290"/>
    </row>
    <row r="51" ht="15.75" spans="2:5">
      <c r="B51" s="298"/>
      <c r="C51" s="290"/>
      <c r="D51" s="290"/>
      <c r="E51" s="290"/>
    </row>
    <row r="52" ht="15.75" spans="2:5">
      <c r="B52" s="298"/>
      <c r="C52" s="290"/>
      <c r="D52" s="290"/>
      <c r="E52" s="290"/>
    </row>
    <row r="53" ht="15.75" spans="2:5">
      <c r="B53" s="298"/>
      <c r="C53" s="290"/>
      <c r="D53" s="290"/>
      <c r="E53" s="290"/>
    </row>
    <row r="54" ht="15.75" spans="2:5">
      <c r="B54" s="298"/>
      <c r="C54" s="290"/>
      <c r="D54" s="290"/>
      <c r="E54" s="290"/>
    </row>
    <row r="55" ht="15.75" spans="2:5">
      <c r="B55" s="298"/>
      <c r="C55" s="290"/>
      <c r="D55" s="290"/>
      <c r="E55" s="290"/>
    </row>
    <row r="56" ht="15.75" spans="2:5">
      <c r="B56" s="298"/>
      <c r="C56" s="290"/>
      <c r="D56" s="290"/>
      <c r="E56" s="290"/>
    </row>
    <row r="57" ht="15.75" spans="2:5">
      <c r="B57" s="298"/>
      <c r="C57" s="290"/>
      <c r="D57" s="290"/>
      <c r="E57" s="290"/>
    </row>
    <row r="58" ht="15.75" spans="2:5">
      <c r="B58" s="298"/>
      <c r="C58" s="290"/>
      <c r="D58" s="290"/>
      <c r="E58" s="290"/>
    </row>
    <row r="59" ht="15.75" spans="2:5">
      <c r="B59" s="298"/>
      <c r="C59" s="290"/>
      <c r="D59" s="290"/>
      <c r="E59" s="290"/>
    </row>
    <row r="60" ht="15.75" spans="2:5">
      <c r="B60" s="298"/>
      <c r="C60" s="290"/>
      <c r="D60" s="290"/>
      <c r="E60" s="290"/>
    </row>
    <row r="61" ht="15.75" spans="2:5">
      <c r="B61" s="298"/>
      <c r="C61" s="290"/>
      <c r="D61" s="290"/>
      <c r="E61" s="290"/>
    </row>
    <row r="62" ht="15.75" spans="2:5">
      <c r="B62" s="298"/>
      <c r="C62" s="290"/>
      <c r="D62" s="290"/>
      <c r="E62" s="290"/>
    </row>
    <row r="63" ht="15.75" spans="2:5">
      <c r="B63" s="298"/>
      <c r="C63" s="290"/>
      <c r="D63" s="290"/>
      <c r="E63" s="290"/>
    </row>
    <row r="64" ht="15.75" spans="2:5">
      <c r="B64" s="298"/>
      <c r="C64" s="290"/>
      <c r="D64" s="290"/>
      <c r="E64" s="290"/>
    </row>
    <row r="65" ht="15.75" spans="2:5">
      <c r="B65" s="298"/>
      <c r="C65" s="290"/>
      <c r="D65" s="290"/>
      <c r="E65" s="290"/>
    </row>
    <row r="66" ht="15.75" spans="2:5">
      <c r="B66" s="298"/>
      <c r="C66" s="290"/>
      <c r="D66" s="290"/>
      <c r="E66" s="290"/>
    </row>
    <row r="67" ht="15.75" spans="2:5">
      <c r="B67" s="298"/>
      <c r="C67" s="290"/>
      <c r="D67" s="290"/>
      <c r="E67" s="290"/>
    </row>
    <row r="68" ht="15.75" spans="2:5">
      <c r="B68" s="298"/>
      <c r="C68" s="290"/>
      <c r="D68" s="290"/>
      <c r="E68" s="290"/>
    </row>
    <row r="69" ht="15.75" spans="2:5">
      <c r="B69" s="298"/>
      <c r="C69" s="290"/>
      <c r="D69" s="290"/>
      <c r="E69" s="290"/>
    </row>
    <row r="70" ht="15.75" spans="2:5">
      <c r="B70" s="298"/>
      <c r="C70" s="290"/>
      <c r="D70" s="290"/>
      <c r="E70" s="290"/>
    </row>
    <row r="71" ht="15.75" spans="2:5">
      <c r="B71" s="298"/>
      <c r="C71" s="290"/>
      <c r="D71" s="290"/>
      <c r="E71" s="290"/>
    </row>
    <row r="72" ht="15.75" spans="2:5">
      <c r="B72" s="298"/>
      <c r="C72" s="290"/>
      <c r="D72" s="290"/>
      <c r="E72" s="290"/>
    </row>
    <row r="73" ht="15.75" spans="2:5">
      <c r="B73" s="298"/>
      <c r="C73" s="290"/>
      <c r="D73" s="290"/>
      <c r="E73" s="290"/>
    </row>
    <row r="74" ht="15.75" spans="2:5">
      <c r="B74" s="298"/>
      <c r="C74" s="290"/>
      <c r="D74" s="290"/>
      <c r="E74" s="290"/>
    </row>
    <row r="75" ht="15.75" spans="2:5">
      <c r="B75" s="298"/>
      <c r="C75" s="290"/>
      <c r="D75" s="290"/>
      <c r="E75" s="290"/>
    </row>
    <row r="76" ht="15.75" spans="2:5">
      <c r="B76" s="298"/>
      <c r="C76" s="290"/>
      <c r="D76" s="290"/>
      <c r="E76" s="290"/>
    </row>
    <row r="77" ht="15.75" spans="2:5">
      <c r="B77" s="298"/>
      <c r="C77" s="290"/>
      <c r="D77" s="290"/>
      <c r="E77" s="290"/>
    </row>
    <row r="78" ht="15.75" spans="2:5">
      <c r="B78" s="298"/>
      <c r="C78" s="290"/>
      <c r="D78" s="290"/>
      <c r="E78" s="290"/>
    </row>
    <row r="79" ht="15.75" spans="2:5">
      <c r="B79" s="298"/>
      <c r="C79" s="290"/>
      <c r="D79" s="290"/>
      <c r="E79" s="290"/>
    </row>
    <row r="80" ht="15.75" spans="2:5">
      <c r="B80" s="298"/>
      <c r="C80" s="290"/>
      <c r="D80" s="290"/>
      <c r="E80" s="290"/>
    </row>
    <row r="81" ht="15.75" spans="2:5">
      <c r="B81" s="298"/>
      <c r="C81" s="290"/>
      <c r="D81" s="290"/>
      <c r="E81" s="290"/>
    </row>
    <row r="82" ht="15.75" spans="2:5">
      <c r="B82" s="298"/>
      <c r="C82" s="290"/>
      <c r="D82" s="290"/>
      <c r="E82" s="290"/>
    </row>
    <row r="83" ht="15.75" spans="2:5">
      <c r="B83" s="298"/>
      <c r="C83" s="290"/>
      <c r="D83" s="290"/>
      <c r="E83" s="290"/>
    </row>
    <row r="84" ht="15.75" spans="2:5">
      <c r="B84" s="298"/>
      <c r="C84" s="290"/>
      <c r="D84" s="290"/>
      <c r="E84" s="290"/>
    </row>
    <row r="85" ht="15.75" spans="2:5">
      <c r="B85" s="298"/>
      <c r="C85" s="290"/>
      <c r="D85" s="290"/>
      <c r="E85" s="290"/>
    </row>
    <row r="86" ht="15.75" spans="2:5">
      <c r="B86" s="298"/>
      <c r="C86" s="290"/>
      <c r="D86" s="290"/>
      <c r="E86" s="290"/>
    </row>
    <row r="87" ht="15.75" spans="2:5">
      <c r="B87" s="298"/>
      <c r="C87" s="290"/>
      <c r="D87" s="290"/>
      <c r="E87" s="290"/>
    </row>
    <row r="88" ht="15.75" spans="2:5">
      <c r="B88" s="298"/>
      <c r="C88" s="290"/>
      <c r="D88" s="290"/>
      <c r="E88" s="290"/>
    </row>
    <row r="89" ht="15.75" spans="2:5">
      <c r="B89" s="298"/>
      <c r="C89" s="290"/>
      <c r="D89" s="290"/>
      <c r="E89" s="290"/>
    </row>
    <row r="90" ht="15.75" spans="2:5">
      <c r="B90" s="298"/>
      <c r="C90" s="290"/>
      <c r="D90" s="290"/>
      <c r="E90" s="290"/>
    </row>
    <row r="91" ht="15.75" spans="2:5">
      <c r="B91" s="298"/>
      <c r="C91" s="290"/>
      <c r="D91" s="290"/>
      <c r="E91" s="290"/>
    </row>
    <row r="92" ht="15.75" spans="2:5">
      <c r="B92" s="298"/>
      <c r="C92" s="290"/>
      <c r="D92" s="290"/>
      <c r="E92" s="290"/>
    </row>
    <row r="93" ht="15.75" spans="2:5">
      <c r="B93" s="298"/>
      <c r="C93" s="290"/>
      <c r="D93" s="290"/>
      <c r="E93" s="290"/>
    </row>
    <row r="94" ht="15.75" spans="2:5">
      <c r="B94" s="298"/>
      <c r="C94" s="290"/>
      <c r="D94" s="290"/>
      <c r="E94" s="290"/>
    </row>
    <row r="95" ht="15.75" spans="2:5">
      <c r="B95" s="298"/>
      <c r="C95" s="290"/>
      <c r="D95" s="290"/>
      <c r="E95" s="290"/>
    </row>
    <row r="96" ht="15.75" spans="2:5">
      <c r="B96" s="298"/>
      <c r="C96" s="290"/>
      <c r="D96" s="290"/>
      <c r="E96" s="290"/>
    </row>
    <row r="97" ht="15.75" spans="2:5">
      <c r="B97" s="298"/>
      <c r="C97" s="290"/>
      <c r="D97" s="290"/>
      <c r="E97" s="290"/>
    </row>
    <row r="98" ht="15.75" spans="2:5">
      <c r="B98" s="298"/>
      <c r="C98" s="290"/>
      <c r="D98" s="290"/>
      <c r="E98" s="290"/>
    </row>
    <row r="99" ht="15.75" spans="2:5">
      <c r="B99" s="298"/>
      <c r="C99" s="290"/>
      <c r="D99" s="290"/>
      <c r="E99" s="290"/>
    </row>
    <row r="100" ht="15.75" spans="2:5">
      <c r="B100" s="298"/>
      <c r="C100" s="290"/>
      <c r="D100" s="290"/>
      <c r="E100" s="290"/>
    </row>
    <row r="101" ht="15.75" spans="2:5">
      <c r="B101" s="298"/>
      <c r="C101" s="290"/>
      <c r="D101" s="290"/>
      <c r="E101" s="290"/>
    </row>
    <row r="102" ht="15.75" spans="2:5">
      <c r="B102" s="298"/>
      <c r="C102" s="290"/>
      <c r="D102" s="290"/>
      <c r="E102" s="290"/>
    </row>
    <row r="103" ht="15.75" spans="2:5">
      <c r="B103" s="298"/>
      <c r="C103" s="290"/>
      <c r="D103" s="290"/>
      <c r="E103" s="290"/>
    </row>
    <row r="104" ht="15.75" spans="2:5">
      <c r="B104" s="298"/>
      <c r="C104" s="290"/>
      <c r="D104" s="290"/>
      <c r="E104" s="290"/>
    </row>
  </sheetData>
  <mergeCells count="2">
    <mergeCell ref="A1:B1"/>
    <mergeCell ref="A2:B2"/>
  </mergeCells>
  <printOptions horizontalCentered="1"/>
  <pageMargins left="0.589583333333333" right="0.589583333333333" top="0.789583333333333" bottom="0.789583333333333" header="0.389583333333333" footer="0.389583333333333"/>
  <pageSetup paperSize="9" fitToHeight="0"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sheetPr>
  <dimension ref="A1:C1268"/>
  <sheetViews>
    <sheetView zoomScale="130" zoomScaleNormal="130" workbookViewId="0">
      <selection activeCell="A2" sqref="A2:C2"/>
    </sheetView>
  </sheetViews>
  <sheetFormatPr defaultColWidth="9" defaultRowHeight="14.25" outlineLevelCol="2"/>
  <cols>
    <col min="1" max="1" width="41.7" style="252" customWidth="1"/>
    <col min="2" max="2" width="16.4" style="253" customWidth="1"/>
    <col min="3" max="3" width="16.4" style="254" customWidth="1"/>
    <col min="4" max="253" width="9" style="254"/>
  </cols>
  <sheetData>
    <row r="1" spans="3:3">
      <c r="C1" s="255" t="s">
        <v>137</v>
      </c>
    </row>
    <row r="2" s="251" customFormat="1" ht="22.5" spans="1:3">
      <c r="A2" s="256" t="s">
        <v>138</v>
      </c>
      <c r="B2" s="256"/>
      <c r="C2" s="256"/>
    </row>
    <row r="3" ht="15.75" spans="1:3">
      <c r="A3" s="257"/>
      <c r="B3" s="258"/>
      <c r="C3" s="259" t="s">
        <v>139</v>
      </c>
    </row>
    <row r="4" ht="45.75" customHeight="1" spans="1:3">
      <c r="A4" s="260" t="s">
        <v>77</v>
      </c>
      <c r="B4" s="261" t="s">
        <v>78</v>
      </c>
      <c r="C4" s="262" t="s">
        <v>140</v>
      </c>
    </row>
    <row r="5" spans="1:3">
      <c r="A5" s="263" t="s">
        <v>141</v>
      </c>
      <c r="B5" s="264">
        <f>SUM(B6,B18,B27,B38,B49,B60,B71,B79,B88,B101,B110,B121,B133,B140,B148,B154,B161,B168,B175,B182,B189,B197,B203,B209,B216,B231)</f>
        <v>66068</v>
      </c>
      <c r="C5" s="265"/>
    </row>
    <row r="6" spans="1:3">
      <c r="A6" s="266" t="s">
        <v>142</v>
      </c>
      <c r="B6" s="264">
        <f>SUM(B7:B17)</f>
        <v>3706</v>
      </c>
      <c r="C6" s="265"/>
    </row>
    <row r="7" spans="1:3">
      <c r="A7" s="267" t="s">
        <v>143</v>
      </c>
      <c r="B7" s="268">
        <v>596</v>
      </c>
      <c r="C7" s="265"/>
    </row>
    <row r="8" spans="1:3">
      <c r="A8" s="267" t="s">
        <v>144</v>
      </c>
      <c r="B8" s="268">
        <v>1258</v>
      </c>
      <c r="C8" s="265"/>
    </row>
    <row r="9" spans="1:3">
      <c r="A9" s="267" t="s">
        <v>145</v>
      </c>
      <c r="B9" s="268">
        <v>879</v>
      </c>
      <c r="C9" s="265"/>
    </row>
    <row r="10" spans="1:3">
      <c r="A10" s="267" t="s">
        <v>146</v>
      </c>
      <c r="B10" s="268">
        <v>163</v>
      </c>
      <c r="C10" s="265"/>
    </row>
    <row r="11" spans="1:3">
      <c r="A11" s="267" t="s">
        <v>147</v>
      </c>
      <c r="B11" s="268">
        <v>81</v>
      </c>
      <c r="C11" s="265"/>
    </row>
    <row r="12" spans="1:3">
      <c r="A12" s="269" t="s">
        <v>148</v>
      </c>
      <c r="B12" s="268">
        <v>280</v>
      </c>
      <c r="C12" s="265"/>
    </row>
    <row r="13" spans="1:3">
      <c r="A13" s="269" t="s">
        <v>149</v>
      </c>
      <c r="B13" s="268">
        <v>162</v>
      </c>
      <c r="C13" s="265"/>
    </row>
    <row r="14" spans="1:3">
      <c r="A14" s="269" t="s">
        <v>150</v>
      </c>
      <c r="B14" s="268">
        <v>287</v>
      </c>
      <c r="C14" s="265"/>
    </row>
    <row r="15" spans="1:3">
      <c r="A15" s="269" t="s">
        <v>151</v>
      </c>
      <c r="B15" s="268">
        <v>0</v>
      </c>
      <c r="C15" s="265"/>
    </row>
    <row r="16" spans="1:3">
      <c r="A16" s="269" t="s">
        <v>152</v>
      </c>
      <c r="B16" s="268">
        <v>0</v>
      </c>
      <c r="C16" s="265"/>
    </row>
    <row r="17" spans="1:3">
      <c r="A17" s="269" t="s">
        <v>153</v>
      </c>
      <c r="B17" s="268">
        <v>0</v>
      </c>
      <c r="C17" s="265"/>
    </row>
    <row r="18" spans="1:3">
      <c r="A18" s="266" t="s">
        <v>154</v>
      </c>
      <c r="B18" s="264">
        <f>SUM(B19:B26)</f>
        <v>2138</v>
      </c>
      <c r="C18" s="265"/>
    </row>
    <row r="19" spans="1:3">
      <c r="A19" s="267" t="s">
        <v>143</v>
      </c>
      <c r="B19" s="268">
        <v>830</v>
      </c>
      <c r="C19" s="265"/>
    </row>
    <row r="20" spans="1:3">
      <c r="A20" s="267" t="s">
        <v>144</v>
      </c>
      <c r="B20" s="268">
        <v>910</v>
      </c>
      <c r="C20" s="265"/>
    </row>
    <row r="21" spans="1:3">
      <c r="A21" s="267" t="s">
        <v>145</v>
      </c>
      <c r="B21" s="268">
        <v>119</v>
      </c>
      <c r="C21" s="265"/>
    </row>
    <row r="22" spans="1:3">
      <c r="A22" s="267" t="s">
        <v>155</v>
      </c>
      <c r="B22" s="268">
        <v>119</v>
      </c>
      <c r="C22" s="265"/>
    </row>
    <row r="23" spans="1:3">
      <c r="A23" s="267" t="s">
        <v>156</v>
      </c>
      <c r="B23" s="268">
        <v>155</v>
      </c>
      <c r="C23" s="265"/>
    </row>
    <row r="24" spans="1:3">
      <c r="A24" s="267" t="s">
        <v>157</v>
      </c>
      <c r="B24" s="268">
        <v>0</v>
      </c>
      <c r="C24" s="265"/>
    </row>
    <row r="25" spans="1:3">
      <c r="A25" s="267" t="s">
        <v>152</v>
      </c>
      <c r="B25" s="268">
        <v>0</v>
      </c>
      <c r="C25" s="265"/>
    </row>
    <row r="26" spans="1:3">
      <c r="A26" s="267" t="s">
        <v>158</v>
      </c>
      <c r="B26" s="268">
        <v>5</v>
      </c>
      <c r="C26" s="265"/>
    </row>
    <row r="27" spans="1:3">
      <c r="A27" s="266" t="s">
        <v>159</v>
      </c>
      <c r="B27" s="264">
        <f>SUM(B28:B37)</f>
        <v>14847</v>
      </c>
      <c r="C27" s="265"/>
    </row>
    <row r="28" spans="1:3">
      <c r="A28" s="267" t="s">
        <v>143</v>
      </c>
      <c r="B28" s="268">
        <v>2535</v>
      </c>
      <c r="C28" s="265"/>
    </row>
    <row r="29" spans="1:3">
      <c r="A29" s="267" t="s">
        <v>144</v>
      </c>
      <c r="B29" s="268">
        <v>6495</v>
      </c>
      <c r="C29" s="265"/>
    </row>
    <row r="30" spans="1:3">
      <c r="A30" s="267" t="s">
        <v>145</v>
      </c>
      <c r="B30" s="268">
        <v>0</v>
      </c>
      <c r="C30" s="265"/>
    </row>
    <row r="31" spans="1:3">
      <c r="A31" s="267" t="s">
        <v>160</v>
      </c>
      <c r="B31" s="268">
        <v>0</v>
      </c>
      <c r="C31" s="265"/>
    </row>
    <row r="32" spans="1:3">
      <c r="A32" s="267" t="s">
        <v>161</v>
      </c>
      <c r="B32" s="268">
        <v>0</v>
      </c>
      <c r="C32" s="265"/>
    </row>
    <row r="33" spans="1:3">
      <c r="A33" s="267" t="s">
        <v>162</v>
      </c>
      <c r="B33" s="268">
        <v>0</v>
      </c>
      <c r="C33" s="265"/>
    </row>
    <row r="34" spans="1:3">
      <c r="A34" s="267" t="s">
        <v>163</v>
      </c>
      <c r="B34" s="268">
        <v>0</v>
      </c>
      <c r="C34" s="265"/>
    </row>
    <row r="35" spans="1:3">
      <c r="A35" s="267" t="s">
        <v>164</v>
      </c>
      <c r="B35" s="268">
        <v>360</v>
      </c>
      <c r="C35" s="265"/>
    </row>
    <row r="36" spans="1:3">
      <c r="A36" s="267" t="s">
        <v>152</v>
      </c>
      <c r="B36" s="268">
        <v>981</v>
      </c>
      <c r="C36" s="265"/>
    </row>
    <row r="37" spans="1:3">
      <c r="A37" s="267" t="s">
        <v>165</v>
      </c>
      <c r="B37" s="268">
        <v>4476</v>
      </c>
      <c r="C37" s="265"/>
    </row>
    <row r="38" spans="1:3">
      <c r="A38" s="266" t="s">
        <v>166</v>
      </c>
      <c r="B38" s="264">
        <f>SUM(B39:B48)</f>
        <v>5900</v>
      </c>
      <c r="C38" s="265"/>
    </row>
    <row r="39" spans="1:3">
      <c r="A39" s="267" t="s">
        <v>143</v>
      </c>
      <c r="B39" s="268">
        <v>1976</v>
      </c>
      <c r="C39" s="265"/>
    </row>
    <row r="40" spans="1:3">
      <c r="A40" s="267" t="s">
        <v>144</v>
      </c>
      <c r="B40" s="268">
        <v>3594</v>
      </c>
      <c r="C40" s="265"/>
    </row>
    <row r="41" spans="1:3">
      <c r="A41" s="267" t="s">
        <v>145</v>
      </c>
      <c r="B41" s="268">
        <v>0</v>
      </c>
      <c r="C41" s="265"/>
    </row>
    <row r="42" spans="1:3">
      <c r="A42" s="267" t="s">
        <v>167</v>
      </c>
      <c r="B42" s="268">
        <v>0</v>
      </c>
      <c r="C42" s="265"/>
    </row>
    <row r="43" spans="1:3">
      <c r="A43" s="267" t="s">
        <v>168</v>
      </c>
      <c r="B43" s="268">
        <v>0</v>
      </c>
      <c r="C43" s="265"/>
    </row>
    <row r="44" spans="1:3">
      <c r="A44" s="267" t="s">
        <v>169</v>
      </c>
      <c r="B44" s="268">
        <v>0</v>
      </c>
      <c r="C44" s="265"/>
    </row>
    <row r="45" spans="1:3">
      <c r="A45" s="267" t="s">
        <v>170</v>
      </c>
      <c r="B45" s="268">
        <v>0</v>
      </c>
      <c r="C45" s="265"/>
    </row>
    <row r="46" spans="1:3">
      <c r="A46" s="267" t="s">
        <v>171</v>
      </c>
      <c r="B46" s="268">
        <v>0</v>
      </c>
      <c r="C46" s="265"/>
    </row>
    <row r="47" spans="1:3">
      <c r="A47" s="267" t="s">
        <v>152</v>
      </c>
      <c r="B47" s="268">
        <v>0</v>
      </c>
      <c r="C47" s="265"/>
    </row>
    <row r="48" spans="1:3">
      <c r="A48" s="267" t="s">
        <v>172</v>
      </c>
      <c r="B48" s="268">
        <v>330</v>
      </c>
      <c r="C48" s="265"/>
    </row>
    <row r="49" spans="1:3">
      <c r="A49" s="266" t="s">
        <v>173</v>
      </c>
      <c r="B49" s="264">
        <f>SUM(B50:B59)</f>
        <v>900</v>
      </c>
      <c r="C49" s="265"/>
    </row>
    <row r="50" spans="1:3">
      <c r="A50" s="267" t="s">
        <v>143</v>
      </c>
      <c r="B50" s="268">
        <v>448</v>
      </c>
      <c r="C50" s="265"/>
    </row>
    <row r="51" spans="1:3">
      <c r="A51" s="269" t="s">
        <v>144</v>
      </c>
      <c r="B51" s="268">
        <v>19</v>
      </c>
      <c r="C51" s="265"/>
    </row>
    <row r="52" spans="1:3">
      <c r="A52" s="267" t="s">
        <v>145</v>
      </c>
      <c r="B52" s="268">
        <v>0</v>
      </c>
      <c r="C52" s="265"/>
    </row>
    <row r="53" spans="1:3">
      <c r="A53" s="267" t="s">
        <v>174</v>
      </c>
      <c r="B53" s="268">
        <v>0</v>
      </c>
      <c r="C53" s="265"/>
    </row>
    <row r="54" spans="1:3">
      <c r="A54" s="267" t="s">
        <v>175</v>
      </c>
      <c r="B54" s="268">
        <v>117</v>
      </c>
      <c r="C54" s="265"/>
    </row>
    <row r="55" spans="1:3">
      <c r="A55" s="267" t="s">
        <v>176</v>
      </c>
      <c r="B55" s="268">
        <v>0</v>
      </c>
      <c r="C55" s="265"/>
    </row>
    <row r="56" spans="1:3">
      <c r="A56" s="267" t="s">
        <v>177</v>
      </c>
      <c r="B56" s="268">
        <v>150</v>
      </c>
      <c r="C56" s="265"/>
    </row>
    <row r="57" spans="1:3">
      <c r="A57" s="267" t="s">
        <v>178</v>
      </c>
      <c r="B57" s="268">
        <v>166</v>
      </c>
      <c r="C57" s="265"/>
    </row>
    <row r="58" spans="1:3">
      <c r="A58" s="267" t="s">
        <v>152</v>
      </c>
      <c r="B58" s="268">
        <v>0</v>
      </c>
      <c r="C58" s="265"/>
    </row>
    <row r="59" spans="1:3">
      <c r="A59" s="267" t="s">
        <v>179</v>
      </c>
      <c r="B59" s="268">
        <v>0</v>
      </c>
      <c r="C59" s="265"/>
    </row>
    <row r="60" spans="1:3">
      <c r="A60" s="266" t="s">
        <v>180</v>
      </c>
      <c r="B60" s="264">
        <f>SUM(B61:B70)</f>
        <v>1461</v>
      </c>
      <c r="C60" s="265"/>
    </row>
    <row r="61" spans="1:3">
      <c r="A61" s="267" t="s">
        <v>143</v>
      </c>
      <c r="B61" s="268">
        <v>1311</v>
      </c>
      <c r="C61" s="265"/>
    </row>
    <row r="62" spans="1:3">
      <c r="A62" s="269" t="s">
        <v>144</v>
      </c>
      <c r="B62" s="268">
        <v>0</v>
      </c>
      <c r="C62" s="265"/>
    </row>
    <row r="63" spans="1:3">
      <c r="A63" s="269" t="s">
        <v>145</v>
      </c>
      <c r="B63" s="268">
        <v>0</v>
      </c>
      <c r="C63" s="265"/>
    </row>
    <row r="64" spans="1:3">
      <c r="A64" s="269" t="s">
        <v>181</v>
      </c>
      <c r="B64" s="268">
        <v>0</v>
      </c>
      <c r="C64" s="265"/>
    </row>
    <row r="65" spans="1:3">
      <c r="A65" s="269" t="s">
        <v>182</v>
      </c>
      <c r="B65" s="268">
        <v>0</v>
      </c>
      <c r="C65" s="265"/>
    </row>
    <row r="66" spans="1:3">
      <c r="A66" s="269" t="s">
        <v>183</v>
      </c>
      <c r="B66" s="268">
        <v>0</v>
      </c>
      <c r="C66" s="265"/>
    </row>
    <row r="67" spans="1:3">
      <c r="A67" s="267" t="s">
        <v>184</v>
      </c>
      <c r="B67" s="268">
        <v>0</v>
      </c>
      <c r="C67" s="265"/>
    </row>
    <row r="68" spans="1:3">
      <c r="A68" s="267" t="s">
        <v>185</v>
      </c>
      <c r="B68" s="268">
        <v>0</v>
      </c>
      <c r="C68" s="265"/>
    </row>
    <row r="69" spans="1:3">
      <c r="A69" s="267" t="s">
        <v>152</v>
      </c>
      <c r="B69" s="268">
        <v>0</v>
      </c>
      <c r="C69" s="265"/>
    </row>
    <row r="70" spans="1:3">
      <c r="A70" s="267" t="s">
        <v>186</v>
      </c>
      <c r="B70" s="268">
        <v>150</v>
      </c>
      <c r="C70" s="265"/>
    </row>
    <row r="71" spans="1:3">
      <c r="A71" s="266" t="s">
        <v>187</v>
      </c>
      <c r="B71" s="270">
        <f>SUM(B72:B78)</f>
        <v>9000</v>
      </c>
      <c r="C71" s="265"/>
    </row>
    <row r="72" spans="1:3">
      <c r="A72" s="267" t="s">
        <v>143</v>
      </c>
      <c r="B72" s="268">
        <v>0</v>
      </c>
      <c r="C72" s="265"/>
    </row>
    <row r="73" spans="1:3">
      <c r="A73" s="267" t="s">
        <v>144</v>
      </c>
      <c r="B73" s="268">
        <v>0</v>
      </c>
      <c r="C73" s="265"/>
    </row>
    <row r="74" spans="1:3">
      <c r="A74" s="267" t="s">
        <v>145</v>
      </c>
      <c r="B74" s="268">
        <v>0</v>
      </c>
      <c r="C74" s="265"/>
    </row>
    <row r="75" spans="1:3">
      <c r="A75" s="267" t="s">
        <v>184</v>
      </c>
      <c r="B75" s="268">
        <v>0</v>
      </c>
      <c r="C75" s="265"/>
    </row>
    <row r="76" spans="1:3">
      <c r="A76" s="267" t="s">
        <v>188</v>
      </c>
      <c r="B76" s="268">
        <v>0</v>
      </c>
      <c r="C76" s="265"/>
    </row>
    <row r="77" spans="1:3">
      <c r="A77" s="267" t="s">
        <v>152</v>
      </c>
      <c r="B77" s="268">
        <v>0</v>
      </c>
      <c r="C77" s="265"/>
    </row>
    <row r="78" spans="1:3">
      <c r="A78" s="267" t="s">
        <v>189</v>
      </c>
      <c r="B78" s="268">
        <v>9000</v>
      </c>
      <c r="C78" s="265"/>
    </row>
    <row r="79" spans="1:3">
      <c r="A79" s="266" t="s">
        <v>190</v>
      </c>
      <c r="B79" s="270">
        <f>SUM(B80:B87)</f>
        <v>1357</v>
      </c>
      <c r="C79" s="265"/>
    </row>
    <row r="80" spans="1:3">
      <c r="A80" s="267" t="s">
        <v>143</v>
      </c>
      <c r="B80" s="268">
        <v>540</v>
      </c>
      <c r="C80" s="265"/>
    </row>
    <row r="81" spans="1:3">
      <c r="A81" s="267" t="s">
        <v>144</v>
      </c>
      <c r="B81" s="268">
        <v>675</v>
      </c>
      <c r="C81" s="265"/>
    </row>
    <row r="82" spans="1:3">
      <c r="A82" s="267" t="s">
        <v>145</v>
      </c>
      <c r="B82" s="268">
        <v>0</v>
      </c>
      <c r="C82" s="265"/>
    </row>
    <row r="83" spans="1:3">
      <c r="A83" s="267" t="s">
        <v>191</v>
      </c>
      <c r="B83" s="268">
        <v>90</v>
      </c>
      <c r="C83" s="265"/>
    </row>
    <row r="84" spans="1:3">
      <c r="A84" s="267" t="s">
        <v>192</v>
      </c>
      <c r="B84" s="268">
        <v>0</v>
      </c>
      <c r="C84" s="265"/>
    </row>
    <row r="85" spans="1:3">
      <c r="A85" s="267" t="s">
        <v>184</v>
      </c>
      <c r="B85" s="268">
        <v>0</v>
      </c>
      <c r="C85" s="265"/>
    </row>
    <row r="86" spans="1:3">
      <c r="A86" s="267" t="s">
        <v>152</v>
      </c>
      <c r="B86" s="268">
        <v>52</v>
      </c>
      <c r="C86" s="265"/>
    </row>
    <row r="87" spans="1:3">
      <c r="A87" s="269" t="s">
        <v>193</v>
      </c>
      <c r="B87" s="268">
        <v>0</v>
      </c>
      <c r="C87" s="265"/>
    </row>
    <row r="88" spans="1:3">
      <c r="A88" s="266" t="s">
        <v>194</v>
      </c>
      <c r="B88" s="270">
        <f>SUM(B89:B100)</f>
        <v>36</v>
      </c>
      <c r="C88" s="265"/>
    </row>
    <row r="89" spans="1:3">
      <c r="A89" s="267" t="s">
        <v>143</v>
      </c>
      <c r="B89" s="268">
        <v>0</v>
      </c>
      <c r="C89" s="265"/>
    </row>
    <row r="90" spans="1:3">
      <c r="A90" s="267" t="s">
        <v>144</v>
      </c>
      <c r="B90" s="268">
        <v>36</v>
      </c>
      <c r="C90" s="265"/>
    </row>
    <row r="91" spans="1:3">
      <c r="A91" s="267" t="s">
        <v>145</v>
      </c>
      <c r="B91" s="268">
        <v>0</v>
      </c>
      <c r="C91" s="265"/>
    </row>
    <row r="92" spans="1:3">
      <c r="A92" s="267" t="s">
        <v>195</v>
      </c>
      <c r="B92" s="268">
        <v>0</v>
      </c>
      <c r="C92" s="265"/>
    </row>
    <row r="93" spans="1:3">
      <c r="A93" s="267" t="s">
        <v>196</v>
      </c>
      <c r="B93" s="268">
        <v>0</v>
      </c>
      <c r="C93" s="265"/>
    </row>
    <row r="94" spans="1:3">
      <c r="A94" s="267" t="s">
        <v>184</v>
      </c>
      <c r="B94" s="268">
        <v>0</v>
      </c>
      <c r="C94" s="265"/>
    </row>
    <row r="95" spans="1:3">
      <c r="A95" s="267" t="s">
        <v>197</v>
      </c>
      <c r="B95" s="268">
        <v>0</v>
      </c>
      <c r="C95" s="265"/>
    </row>
    <row r="96" spans="1:3">
      <c r="A96" s="267" t="s">
        <v>198</v>
      </c>
      <c r="B96" s="268">
        <v>0</v>
      </c>
      <c r="C96" s="265"/>
    </row>
    <row r="97" spans="1:3">
      <c r="A97" s="267" t="s">
        <v>199</v>
      </c>
      <c r="B97" s="268">
        <v>0</v>
      </c>
      <c r="C97" s="265"/>
    </row>
    <row r="98" spans="1:3">
      <c r="A98" s="267" t="s">
        <v>200</v>
      </c>
      <c r="B98" s="268">
        <v>0</v>
      </c>
      <c r="C98" s="265"/>
    </row>
    <row r="99" spans="1:3">
      <c r="A99" s="267" t="s">
        <v>152</v>
      </c>
      <c r="B99" s="268">
        <v>0</v>
      </c>
      <c r="C99" s="265"/>
    </row>
    <row r="100" spans="1:3">
      <c r="A100" s="267" t="s">
        <v>201</v>
      </c>
      <c r="B100" s="268">
        <v>0</v>
      </c>
      <c r="C100" s="265"/>
    </row>
    <row r="101" spans="1:3">
      <c r="A101" s="271" t="s">
        <v>202</v>
      </c>
      <c r="B101" s="270">
        <f>SUM(B102:B109)</f>
        <v>3995</v>
      </c>
      <c r="C101" s="265"/>
    </row>
    <row r="102" spans="1:3">
      <c r="A102" s="267" t="s">
        <v>143</v>
      </c>
      <c r="B102" s="268">
        <v>2255</v>
      </c>
      <c r="C102" s="265"/>
    </row>
    <row r="103" spans="1:3">
      <c r="A103" s="267" t="s">
        <v>144</v>
      </c>
      <c r="B103" s="268">
        <v>1740</v>
      </c>
      <c r="C103" s="265"/>
    </row>
    <row r="104" spans="1:3">
      <c r="A104" s="267" t="s">
        <v>145</v>
      </c>
      <c r="B104" s="268">
        <v>0</v>
      </c>
      <c r="C104" s="265"/>
    </row>
    <row r="105" spans="1:3">
      <c r="A105" s="267" t="s">
        <v>203</v>
      </c>
      <c r="B105" s="268">
        <v>0</v>
      </c>
      <c r="C105" s="265"/>
    </row>
    <row r="106" spans="1:3">
      <c r="A106" s="267" t="s">
        <v>204</v>
      </c>
      <c r="B106" s="268">
        <v>0</v>
      </c>
      <c r="C106" s="265"/>
    </row>
    <row r="107" spans="1:3">
      <c r="A107" s="267" t="s">
        <v>205</v>
      </c>
      <c r="B107" s="268">
        <v>0</v>
      </c>
      <c r="C107" s="265"/>
    </row>
    <row r="108" spans="1:3">
      <c r="A108" s="267" t="s">
        <v>152</v>
      </c>
      <c r="B108" s="268">
        <v>0</v>
      </c>
      <c r="C108" s="265"/>
    </row>
    <row r="109" spans="1:3">
      <c r="A109" s="267" t="s">
        <v>206</v>
      </c>
      <c r="B109" s="268">
        <v>0</v>
      </c>
      <c r="C109" s="265"/>
    </row>
    <row r="110" spans="1:3">
      <c r="A110" s="271" t="s">
        <v>207</v>
      </c>
      <c r="B110" s="270">
        <f>SUM(B111:B120)</f>
        <v>883</v>
      </c>
      <c r="C110" s="265"/>
    </row>
    <row r="111" spans="1:3">
      <c r="A111" s="267" t="s">
        <v>143</v>
      </c>
      <c r="B111" s="268">
        <v>783</v>
      </c>
      <c r="C111" s="265"/>
    </row>
    <row r="112" spans="1:3">
      <c r="A112" s="267" t="s">
        <v>144</v>
      </c>
      <c r="B112" s="268">
        <v>100</v>
      </c>
      <c r="C112" s="265"/>
    </row>
    <row r="113" spans="1:3">
      <c r="A113" s="267" t="s">
        <v>145</v>
      </c>
      <c r="B113" s="268">
        <v>0</v>
      </c>
      <c r="C113" s="265"/>
    </row>
    <row r="114" spans="1:3">
      <c r="A114" s="267" t="s">
        <v>208</v>
      </c>
      <c r="B114" s="268">
        <v>0</v>
      </c>
      <c r="C114" s="265"/>
    </row>
    <row r="115" spans="1:3">
      <c r="A115" s="267" t="s">
        <v>209</v>
      </c>
      <c r="B115" s="268">
        <v>0</v>
      </c>
      <c r="C115" s="265"/>
    </row>
    <row r="116" spans="1:3">
      <c r="A116" s="267" t="s">
        <v>210</v>
      </c>
      <c r="B116" s="268">
        <v>0</v>
      </c>
      <c r="C116" s="265"/>
    </row>
    <row r="117" spans="1:3">
      <c r="A117" s="267" t="s">
        <v>211</v>
      </c>
      <c r="B117" s="268">
        <v>0</v>
      </c>
      <c r="C117" s="265"/>
    </row>
    <row r="118" spans="1:3">
      <c r="A118" s="267" t="s">
        <v>212</v>
      </c>
      <c r="B118" s="268">
        <v>0</v>
      </c>
      <c r="C118" s="265"/>
    </row>
    <row r="119" spans="1:3">
      <c r="A119" s="267" t="s">
        <v>152</v>
      </c>
      <c r="B119" s="268">
        <v>0</v>
      </c>
      <c r="C119" s="265"/>
    </row>
    <row r="120" spans="1:3">
      <c r="A120" s="267" t="s">
        <v>213</v>
      </c>
      <c r="B120" s="268">
        <v>0</v>
      </c>
      <c r="C120" s="265"/>
    </row>
    <row r="121" spans="1:3">
      <c r="A121" s="266" t="s">
        <v>214</v>
      </c>
      <c r="B121" s="270">
        <f>SUM(B122:B132)</f>
        <v>0</v>
      </c>
      <c r="C121" s="265"/>
    </row>
    <row r="122" spans="1:3">
      <c r="A122" s="267" t="s">
        <v>143</v>
      </c>
      <c r="B122" s="268">
        <v>0</v>
      </c>
      <c r="C122" s="265"/>
    </row>
    <row r="123" spans="1:3">
      <c r="A123" s="269" t="s">
        <v>144</v>
      </c>
      <c r="B123" s="268">
        <v>0</v>
      </c>
      <c r="C123" s="265"/>
    </row>
    <row r="124" spans="1:3">
      <c r="A124" s="267" t="s">
        <v>145</v>
      </c>
      <c r="B124" s="268">
        <v>0</v>
      </c>
      <c r="C124" s="265"/>
    </row>
    <row r="125" spans="1:3">
      <c r="A125" s="267" t="s">
        <v>215</v>
      </c>
      <c r="B125" s="268">
        <v>0</v>
      </c>
      <c r="C125" s="265"/>
    </row>
    <row r="126" spans="1:3">
      <c r="A126" s="267" t="s">
        <v>216</v>
      </c>
      <c r="B126" s="268">
        <v>0</v>
      </c>
      <c r="C126" s="265"/>
    </row>
    <row r="127" spans="1:3">
      <c r="A127" s="267" t="s">
        <v>217</v>
      </c>
      <c r="B127" s="268">
        <v>0</v>
      </c>
      <c r="C127" s="265"/>
    </row>
    <row r="128" spans="1:3">
      <c r="A128" s="267" t="s">
        <v>218</v>
      </c>
      <c r="B128" s="268">
        <v>0</v>
      </c>
      <c r="C128" s="265"/>
    </row>
    <row r="129" spans="1:3">
      <c r="A129" s="267" t="s">
        <v>219</v>
      </c>
      <c r="B129" s="268">
        <v>0</v>
      </c>
      <c r="C129" s="265"/>
    </row>
    <row r="130" spans="1:3">
      <c r="A130" s="267" t="s">
        <v>220</v>
      </c>
      <c r="B130" s="268">
        <v>0</v>
      </c>
      <c r="C130" s="265"/>
    </row>
    <row r="131" spans="1:3">
      <c r="A131" s="267" t="s">
        <v>152</v>
      </c>
      <c r="B131" s="268">
        <v>0</v>
      </c>
      <c r="C131" s="265"/>
    </row>
    <row r="132" spans="1:3">
      <c r="A132" s="267" t="s">
        <v>221</v>
      </c>
      <c r="B132" s="268">
        <v>0</v>
      </c>
      <c r="C132" s="265"/>
    </row>
    <row r="133" spans="1:3">
      <c r="A133" s="266" t="s">
        <v>222</v>
      </c>
      <c r="B133" s="270">
        <f>SUM(B134:B139)</f>
        <v>72</v>
      </c>
      <c r="C133" s="265"/>
    </row>
    <row r="134" spans="1:3">
      <c r="A134" s="267" t="s">
        <v>143</v>
      </c>
      <c r="B134" s="268">
        <v>0</v>
      </c>
      <c r="C134" s="265"/>
    </row>
    <row r="135" spans="1:3">
      <c r="A135" s="267" t="s">
        <v>144</v>
      </c>
      <c r="B135" s="268">
        <v>72</v>
      </c>
      <c r="C135" s="265"/>
    </row>
    <row r="136" spans="1:3">
      <c r="A136" s="267" t="s">
        <v>145</v>
      </c>
      <c r="B136" s="268">
        <v>0</v>
      </c>
      <c r="C136" s="265"/>
    </row>
    <row r="137" spans="1:3">
      <c r="A137" s="267" t="s">
        <v>223</v>
      </c>
      <c r="B137" s="268">
        <v>0</v>
      </c>
      <c r="C137" s="265"/>
    </row>
    <row r="138" spans="1:3">
      <c r="A138" s="267" t="s">
        <v>152</v>
      </c>
      <c r="B138" s="268">
        <v>0</v>
      </c>
      <c r="C138" s="265"/>
    </row>
    <row r="139" spans="1:3">
      <c r="A139" s="269" t="s">
        <v>224</v>
      </c>
      <c r="B139" s="268">
        <v>0</v>
      </c>
      <c r="C139" s="265"/>
    </row>
    <row r="140" spans="1:3">
      <c r="A140" s="266" t="s">
        <v>225</v>
      </c>
      <c r="B140" s="270">
        <f>SUM(B141:B147)</f>
        <v>9</v>
      </c>
      <c r="C140" s="265"/>
    </row>
    <row r="141" spans="1:3">
      <c r="A141" s="267" t="s">
        <v>143</v>
      </c>
      <c r="B141" s="268">
        <v>9</v>
      </c>
      <c r="C141" s="265"/>
    </row>
    <row r="142" spans="1:3">
      <c r="A142" s="267" t="s">
        <v>144</v>
      </c>
      <c r="B142" s="268">
        <v>0</v>
      </c>
      <c r="C142" s="265"/>
    </row>
    <row r="143" spans="1:3">
      <c r="A143" s="267" t="s">
        <v>145</v>
      </c>
      <c r="B143" s="268">
        <v>0</v>
      </c>
      <c r="C143" s="265"/>
    </row>
    <row r="144" spans="1:3">
      <c r="A144" s="267" t="s">
        <v>226</v>
      </c>
      <c r="B144" s="268">
        <v>0</v>
      </c>
      <c r="C144" s="265"/>
    </row>
    <row r="145" spans="1:3">
      <c r="A145" s="269" t="s">
        <v>227</v>
      </c>
      <c r="B145" s="268">
        <v>0</v>
      </c>
      <c r="C145" s="265"/>
    </row>
    <row r="146" spans="1:3">
      <c r="A146" s="267" t="s">
        <v>152</v>
      </c>
      <c r="B146" s="268">
        <v>0</v>
      </c>
      <c r="C146" s="265"/>
    </row>
    <row r="147" spans="1:3">
      <c r="A147" s="267" t="s">
        <v>228</v>
      </c>
      <c r="B147" s="268">
        <v>0</v>
      </c>
      <c r="C147" s="265"/>
    </row>
    <row r="148" spans="1:3">
      <c r="A148" s="266" t="s">
        <v>229</v>
      </c>
      <c r="B148" s="270">
        <f>SUM(B149:B153)</f>
        <v>511</v>
      </c>
      <c r="C148" s="265"/>
    </row>
    <row r="149" spans="1:3">
      <c r="A149" s="267" t="s">
        <v>143</v>
      </c>
      <c r="B149" s="268">
        <v>0</v>
      </c>
      <c r="C149" s="265"/>
    </row>
    <row r="150" spans="1:3">
      <c r="A150" s="267" t="s">
        <v>144</v>
      </c>
      <c r="B150" s="268">
        <v>0</v>
      </c>
      <c r="C150" s="265"/>
    </row>
    <row r="151" spans="1:3">
      <c r="A151" s="267" t="s">
        <v>145</v>
      </c>
      <c r="B151" s="268">
        <v>0</v>
      </c>
      <c r="C151" s="265"/>
    </row>
    <row r="152" spans="1:3">
      <c r="A152" s="267" t="s">
        <v>230</v>
      </c>
      <c r="B152" s="268">
        <v>511</v>
      </c>
      <c r="C152" s="265"/>
    </row>
    <row r="153" spans="1:3">
      <c r="A153" s="267" t="s">
        <v>231</v>
      </c>
      <c r="B153" s="268">
        <v>0</v>
      </c>
      <c r="C153" s="265"/>
    </row>
    <row r="154" spans="1:3">
      <c r="A154" s="266" t="s">
        <v>232</v>
      </c>
      <c r="B154" s="270">
        <f>SUM(B155:B160)</f>
        <v>769</v>
      </c>
      <c r="C154" s="265"/>
    </row>
    <row r="155" spans="1:3">
      <c r="A155" s="267" t="s">
        <v>143</v>
      </c>
      <c r="B155" s="268">
        <v>404</v>
      </c>
      <c r="C155" s="265"/>
    </row>
    <row r="156" spans="1:3">
      <c r="A156" s="267" t="s">
        <v>144</v>
      </c>
      <c r="B156" s="268">
        <v>243</v>
      </c>
      <c r="C156" s="265"/>
    </row>
    <row r="157" spans="1:3">
      <c r="A157" s="269" t="s">
        <v>145</v>
      </c>
      <c r="B157" s="268">
        <v>0</v>
      </c>
      <c r="C157" s="265"/>
    </row>
    <row r="158" spans="1:3">
      <c r="A158" s="267" t="s">
        <v>157</v>
      </c>
      <c r="B158" s="268">
        <v>122</v>
      </c>
      <c r="C158" s="265"/>
    </row>
    <row r="159" spans="1:3">
      <c r="A159" s="267" t="s">
        <v>152</v>
      </c>
      <c r="B159" s="268">
        <v>0</v>
      </c>
      <c r="C159" s="265"/>
    </row>
    <row r="160" spans="1:3">
      <c r="A160" s="267" t="s">
        <v>233</v>
      </c>
      <c r="B160" s="268">
        <v>0</v>
      </c>
      <c r="C160" s="265"/>
    </row>
    <row r="161" spans="1:3">
      <c r="A161" s="266" t="s">
        <v>234</v>
      </c>
      <c r="B161" s="270">
        <f>SUM(B162:B167)</f>
        <v>1019</v>
      </c>
      <c r="C161" s="265"/>
    </row>
    <row r="162" spans="1:3">
      <c r="A162" s="267" t="s">
        <v>143</v>
      </c>
      <c r="B162" s="268">
        <v>513</v>
      </c>
      <c r="C162" s="265"/>
    </row>
    <row r="163" spans="1:3">
      <c r="A163" s="267" t="s">
        <v>144</v>
      </c>
      <c r="B163" s="268">
        <v>199</v>
      </c>
      <c r="C163" s="265"/>
    </row>
    <row r="164" spans="1:3">
      <c r="A164" s="267" t="s">
        <v>145</v>
      </c>
      <c r="B164" s="268">
        <v>0</v>
      </c>
      <c r="C164" s="265"/>
    </row>
    <row r="165" spans="1:3">
      <c r="A165" s="267" t="s">
        <v>235</v>
      </c>
      <c r="B165" s="268">
        <v>1</v>
      </c>
      <c r="C165" s="265"/>
    </row>
    <row r="166" spans="1:3">
      <c r="A166" s="267" t="s">
        <v>152</v>
      </c>
      <c r="B166" s="268">
        <v>0</v>
      </c>
      <c r="C166" s="265"/>
    </row>
    <row r="167" spans="1:3">
      <c r="A167" s="267" t="s">
        <v>236</v>
      </c>
      <c r="B167" s="268">
        <v>306</v>
      </c>
      <c r="C167" s="265"/>
    </row>
    <row r="168" spans="1:3">
      <c r="A168" s="266" t="s">
        <v>237</v>
      </c>
      <c r="B168" s="270">
        <f>SUM(B169:B174)</f>
        <v>4192</v>
      </c>
      <c r="C168" s="265"/>
    </row>
    <row r="169" spans="1:3">
      <c r="A169" s="267" t="s">
        <v>143</v>
      </c>
      <c r="B169" s="268">
        <v>2556</v>
      </c>
      <c r="C169" s="265"/>
    </row>
    <row r="170" spans="1:3">
      <c r="A170" s="267" t="s">
        <v>144</v>
      </c>
      <c r="B170" s="268">
        <v>1169</v>
      </c>
      <c r="C170" s="265"/>
    </row>
    <row r="171" spans="1:3">
      <c r="A171" s="267" t="s">
        <v>145</v>
      </c>
      <c r="B171" s="268">
        <v>0</v>
      </c>
      <c r="C171" s="265"/>
    </row>
    <row r="172" spans="1:3">
      <c r="A172" s="267" t="s">
        <v>238</v>
      </c>
      <c r="B172" s="268">
        <v>141</v>
      </c>
      <c r="C172" s="265"/>
    </row>
    <row r="173" spans="1:3">
      <c r="A173" s="267" t="s">
        <v>152</v>
      </c>
      <c r="B173" s="268">
        <v>0</v>
      </c>
      <c r="C173" s="265"/>
    </row>
    <row r="174" spans="1:3">
      <c r="A174" s="267" t="s">
        <v>239</v>
      </c>
      <c r="B174" s="268">
        <v>326</v>
      </c>
      <c r="C174" s="265"/>
    </row>
    <row r="175" spans="1:3">
      <c r="A175" s="266" t="s">
        <v>240</v>
      </c>
      <c r="B175" s="270">
        <f>SUM(B176:B181)</f>
        <v>886</v>
      </c>
      <c r="C175" s="265"/>
    </row>
    <row r="176" spans="1:3">
      <c r="A176" s="267" t="s">
        <v>143</v>
      </c>
      <c r="B176" s="268">
        <v>523</v>
      </c>
      <c r="C176" s="265"/>
    </row>
    <row r="177" spans="1:3">
      <c r="A177" s="267" t="s">
        <v>144</v>
      </c>
      <c r="B177" s="268">
        <v>363</v>
      </c>
      <c r="C177" s="265"/>
    </row>
    <row r="178" spans="1:3">
      <c r="A178" s="267" t="s">
        <v>145</v>
      </c>
      <c r="B178" s="268">
        <v>0</v>
      </c>
      <c r="C178" s="265"/>
    </row>
    <row r="179" spans="1:3">
      <c r="A179" s="267" t="s">
        <v>241</v>
      </c>
      <c r="B179" s="268">
        <v>0</v>
      </c>
      <c r="C179" s="265"/>
    </row>
    <row r="180" spans="1:3">
      <c r="A180" s="267" t="s">
        <v>152</v>
      </c>
      <c r="B180" s="268">
        <v>0</v>
      </c>
      <c r="C180" s="265"/>
    </row>
    <row r="181" spans="1:3">
      <c r="A181" s="267" t="s">
        <v>242</v>
      </c>
      <c r="B181" s="268">
        <v>0</v>
      </c>
      <c r="C181" s="265"/>
    </row>
    <row r="182" spans="1:3">
      <c r="A182" s="266" t="s">
        <v>243</v>
      </c>
      <c r="B182" s="270">
        <f>SUM(B183:B188)</f>
        <v>1782</v>
      </c>
      <c r="C182" s="265"/>
    </row>
    <row r="183" spans="1:3">
      <c r="A183" s="269" t="s">
        <v>143</v>
      </c>
      <c r="B183" s="268">
        <v>647</v>
      </c>
      <c r="C183" s="265"/>
    </row>
    <row r="184" spans="1:3">
      <c r="A184" s="267" t="s">
        <v>144</v>
      </c>
      <c r="B184" s="268">
        <v>0</v>
      </c>
      <c r="C184" s="265"/>
    </row>
    <row r="185" spans="1:3">
      <c r="A185" s="267" t="s">
        <v>145</v>
      </c>
      <c r="B185" s="268">
        <v>0</v>
      </c>
      <c r="C185" s="265"/>
    </row>
    <row r="186" spans="1:3">
      <c r="A186" s="267" t="s">
        <v>244</v>
      </c>
      <c r="B186" s="268">
        <v>0</v>
      </c>
      <c r="C186" s="265"/>
    </row>
    <row r="187" spans="1:3">
      <c r="A187" s="267" t="s">
        <v>152</v>
      </c>
      <c r="B187" s="268">
        <v>1135</v>
      </c>
      <c r="C187" s="265"/>
    </row>
    <row r="188" spans="1:3">
      <c r="A188" s="267" t="s">
        <v>245</v>
      </c>
      <c r="B188" s="268">
        <v>0</v>
      </c>
      <c r="C188" s="265"/>
    </row>
    <row r="189" spans="1:3">
      <c r="A189" s="266" t="s">
        <v>246</v>
      </c>
      <c r="B189" s="270">
        <f>SUM(B190:B196)</f>
        <v>477</v>
      </c>
      <c r="C189" s="265"/>
    </row>
    <row r="190" spans="1:3">
      <c r="A190" s="267" t="s">
        <v>143</v>
      </c>
      <c r="B190" s="268">
        <v>432</v>
      </c>
      <c r="C190" s="265"/>
    </row>
    <row r="191" spans="1:3">
      <c r="A191" s="267" t="s">
        <v>144</v>
      </c>
      <c r="B191" s="268">
        <v>0</v>
      </c>
      <c r="C191" s="265"/>
    </row>
    <row r="192" spans="1:3">
      <c r="A192" s="267" t="s">
        <v>145</v>
      </c>
      <c r="B192" s="268">
        <v>0</v>
      </c>
      <c r="C192" s="265"/>
    </row>
    <row r="193" spans="1:3">
      <c r="A193" s="267" t="s">
        <v>247</v>
      </c>
      <c r="B193" s="268">
        <v>0</v>
      </c>
      <c r="C193" s="265"/>
    </row>
    <row r="194" spans="1:3">
      <c r="A194" s="267" t="s">
        <v>248</v>
      </c>
      <c r="B194" s="268">
        <v>27</v>
      </c>
      <c r="C194" s="265"/>
    </row>
    <row r="195" spans="1:3">
      <c r="A195" s="267" t="s">
        <v>152</v>
      </c>
      <c r="B195" s="268">
        <v>0</v>
      </c>
      <c r="C195" s="272"/>
    </row>
    <row r="196" spans="1:3">
      <c r="A196" s="267" t="s">
        <v>249</v>
      </c>
      <c r="B196" s="268">
        <v>18</v>
      </c>
      <c r="C196" s="272"/>
    </row>
    <row r="197" spans="1:3">
      <c r="A197" s="266" t="s">
        <v>250</v>
      </c>
      <c r="B197" s="270">
        <f>SUM(B198:B202)</f>
        <v>500</v>
      </c>
      <c r="C197" s="272"/>
    </row>
    <row r="198" spans="1:3">
      <c r="A198" s="267" t="s">
        <v>143</v>
      </c>
      <c r="B198" s="268">
        <v>0</v>
      </c>
      <c r="C198" s="265"/>
    </row>
    <row r="199" spans="1:3">
      <c r="A199" s="269" t="s">
        <v>144</v>
      </c>
      <c r="B199" s="268">
        <v>0</v>
      </c>
      <c r="C199" s="265"/>
    </row>
    <row r="200" spans="1:3">
      <c r="A200" s="267" t="s">
        <v>145</v>
      </c>
      <c r="B200" s="268">
        <v>0</v>
      </c>
      <c r="C200" s="265"/>
    </row>
    <row r="201" spans="1:3">
      <c r="A201" s="267" t="s">
        <v>152</v>
      </c>
      <c r="B201" s="268">
        <v>0</v>
      </c>
      <c r="C201" s="265"/>
    </row>
    <row r="202" spans="1:3">
      <c r="A202" s="267" t="s">
        <v>251</v>
      </c>
      <c r="B202" s="268">
        <v>500</v>
      </c>
      <c r="C202" s="265"/>
    </row>
    <row r="203" spans="1:3">
      <c r="A203" s="266" t="s">
        <v>252</v>
      </c>
      <c r="B203" s="270">
        <f>SUM(B204:B208)</f>
        <v>0</v>
      </c>
      <c r="C203" s="265"/>
    </row>
    <row r="204" spans="1:3">
      <c r="A204" s="267" t="s">
        <v>143</v>
      </c>
      <c r="B204" s="268">
        <v>0</v>
      </c>
      <c r="C204" s="265"/>
    </row>
    <row r="205" spans="1:3">
      <c r="A205" s="267" t="s">
        <v>144</v>
      </c>
      <c r="B205" s="268">
        <v>0</v>
      </c>
      <c r="C205" s="265"/>
    </row>
    <row r="206" spans="1:3">
      <c r="A206" s="267" t="s">
        <v>145</v>
      </c>
      <c r="B206" s="268">
        <v>0</v>
      </c>
      <c r="C206" s="265"/>
    </row>
    <row r="207" spans="1:3">
      <c r="A207" s="267" t="s">
        <v>152</v>
      </c>
      <c r="B207" s="268">
        <v>0</v>
      </c>
      <c r="C207" s="265"/>
    </row>
    <row r="208" spans="1:3">
      <c r="A208" s="267" t="s">
        <v>252</v>
      </c>
      <c r="B208" s="268">
        <v>0</v>
      </c>
      <c r="C208" s="265"/>
    </row>
    <row r="209" spans="1:3">
      <c r="A209" s="266" t="s">
        <v>253</v>
      </c>
      <c r="B209" s="270">
        <f>SUM(B210:B215)</f>
        <v>150</v>
      </c>
      <c r="C209" s="265"/>
    </row>
    <row r="210" spans="1:3">
      <c r="A210" s="267" t="s">
        <v>143</v>
      </c>
      <c r="B210" s="268">
        <v>0</v>
      </c>
      <c r="C210" s="265"/>
    </row>
    <row r="211" spans="1:3">
      <c r="A211" s="267" t="s">
        <v>144</v>
      </c>
      <c r="B211" s="268">
        <v>0</v>
      </c>
      <c r="C211" s="265"/>
    </row>
    <row r="212" spans="1:3">
      <c r="A212" s="267" t="s">
        <v>145</v>
      </c>
      <c r="B212" s="268">
        <v>0</v>
      </c>
      <c r="C212" s="265"/>
    </row>
    <row r="213" spans="1:3">
      <c r="A213" s="267" t="s">
        <v>254</v>
      </c>
      <c r="B213" s="268">
        <v>0</v>
      </c>
      <c r="C213" s="265"/>
    </row>
    <row r="214" spans="1:3">
      <c r="A214" s="267" t="s">
        <v>152</v>
      </c>
      <c r="B214" s="268">
        <v>150</v>
      </c>
      <c r="C214" s="265"/>
    </row>
    <row r="215" spans="1:3">
      <c r="A215" s="267" t="s">
        <v>255</v>
      </c>
      <c r="B215" s="268">
        <v>0</v>
      </c>
      <c r="C215" s="265"/>
    </row>
    <row r="216" spans="1:3">
      <c r="A216" s="266" t="s">
        <v>256</v>
      </c>
      <c r="B216" s="270">
        <f>SUM(B217:B230)</f>
        <v>8153</v>
      </c>
      <c r="C216" s="265"/>
    </row>
    <row r="217" spans="1:3">
      <c r="A217" s="267" t="s">
        <v>143</v>
      </c>
      <c r="B217" s="268">
        <v>4159</v>
      </c>
      <c r="C217" s="265"/>
    </row>
    <row r="218" spans="1:3">
      <c r="A218" s="267" t="s">
        <v>144</v>
      </c>
      <c r="B218" s="268">
        <v>1392</v>
      </c>
      <c r="C218" s="265"/>
    </row>
    <row r="219" spans="1:3">
      <c r="A219" s="267" t="s">
        <v>145</v>
      </c>
      <c r="B219" s="268">
        <v>0</v>
      </c>
      <c r="C219" s="265"/>
    </row>
    <row r="220" spans="1:3">
      <c r="A220" s="267" t="s">
        <v>257</v>
      </c>
      <c r="B220" s="268">
        <v>270</v>
      </c>
      <c r="C220" s="265"/>
    </row>
    <row r="221" spans="1:3">
      <c r="A221" s="267" t="s">
        <v>258</v>
      </c>
      <c r="B221" s="268">
        <v>625</v>
      </c>
      <c r="C221" s="265"/>
    </row>
    <row r="222" spans="1:3">
      <c r="A222" s="267" t="s">
        <v>184</v>
      </c>
      <c r="B222" s="268">
        <v>0</v>
      </c>
      <c r="C222" s="265"/>
    </row>
    <row r="223" spans="1:3">
      <c r="A223" s="267" t="s">
        <v>259</v>
      </c>
      <c r="B223" s="268">
        <v>288</v>
      </c>
      <c r="C223" s="265"/>
    </row>
    <row r="224" spans="1:3">
      <c r="A224" s="267" t="s">
        <v>260</v>
      </c>
      <c r="B224" s="268">
        <v>91</v>
      </c>
      <c r="C224" s="265"/>
    </row>
    <row r="225" spans="1:3">
      <c r="A225" s="267" t="s">
        <v>261</v>
      </c>
      <c r="B225" s="268">
        <v>0</v>
      </c>
      <c r="C225" s="265"/>
    </row>
    <row r="226" spans="1:3">
      <c r="A226" s="267" t="s">
        <v>262</v>
      </c>
      <c r="B226" s="268">
        <v>0</v>
      </c>
      <c r="C226" s="265"/>
    </row>
    <row r="227" spans="1:3">
      <c r="A227" s="267" t="s">
        <v>263</v>
      </c>
      <c r="B227" s="268">
        <v>27</v>
      </c>
      <c r="C227" s="265"/>
    </row>
    <row r="228" spans="1:3">
      <c r="A228" s="267" t="s">
        <v>264</v>
      </c>
      <c r="B228" s="268">
        <v>0</v>
      </c>
      <c r="C228" s="265"/>
    </row>
    <row r="229" spans="1:3">
      <c r="A229" s="267" t="s">
        <v>152</v>
      </c>
      <c r="B229" s="268">
        <v>712</v>
      </c>
      <c r="C229" s="265"/>
    </row>
    <row r="230" spans="1:3">
      <c r="A230" s="267" t="s">
        <v>265</v>
      </c>
      <c r="B230" s="268">
        <v>589</v>
      </c>
      <c r="C230" s="265"/>
    </row>
    <row r="231" spans="1:3">
      <c r="A231" s="266" t="s">
        <v>266</v>
      </c>
      <c r="B231" s="273">
        <f>SUM(B232:B233)</f>
        <v>3325</v>
      </c>
      <c r="C231" s="265"/>
    </row>
    <row r="232" spans="1:3">
      <c r="A232" s="267" t="s">
        <v>267</v>
      </c>
      <c r="B232" s="268">
        <v>100</v>
      </c>
      <c r="C232" s="265"/>
    </row>
    <row r="233" spans="1:3">
      <c r="A233" s="267" t="s">
        <v>266</v>
      </c>
      <c r="B233" s="268">
        <v>3225</v>
      </c>
      <c r="C233" s="265"/>
    </row>
    <row r="234" spans="1:3">
      <c r="A234" s="263" t="s">
        <v>110</v>
      </c>
      <c r="B234" s="264">
        <f>SUM(B235:B237)</f>
        <v>0</v>
      </c>
      <c r="C234" s="265"/>
    </row>
    <row r="235" spans="1:3">
      <c r="A235" s="267" t="s">
        <v>268</v>
      </c>
      <c r="B235" s="268">
        <v>0</v>
      </c>
      <c r="C235" s="265"/>
    </row>
    <row r="236" spans="1:3">
      <c r="A236" s="267" t="s">
        <v>269</v>
      </c>
      <c r="B236" s="268">
        <v>0</v>
      </c>
      <c r="C236" s="265"/>
    </row>
    <row r="237" spans="1:3">
      <c r="A237" s="267" t="s">
        <v>270</v>
      </c>
      <c r="B237" s="268">
        <v>0</v>
      </c>
      <c r="C237" s="265"/>
    </row>
    <row r="238" spans="1:3">
      <c r="A238" s="263" t="s">
        <v>111</v>
      </c>
      <c r="B238" s="264">
        <f>SUM(B239,B249)</f>
        <v>710</v>
      </c>
      <c r="C238" s="274"/>
    </row>
    <row r="239" spans="1:3">
      <c r="A239" s="266" t="s">
        <v>271</v>
      </c>
      <c r="B239" s="264">
        <f>SUM(B240:B248)</f>
        <v>155</v>
      </c>
      <c r="C239" s="265"/>
    </row>
    <row r="240" spans="1:3">
      <c r="A240" s="267" t="s">
        <v>272</v>
      </c>
      <c r="B240" s="268">
        <v>34</v>
      </c>
      <c r="C240" s="265"/>
    </row>
    <row r="241" spans="1:3">
      <c r="A241" s="267" t="s">
        <v>273</v>
      </c>
      <c r="B241" s="268">
        <v>0</v>
      </c>
      <c r="C241" s="265"/>
    </row>
    <row r="242" spans="1:3">
      <c r="A242" s="267" t="s">
        <v>274</v>
      </c>
      <c r="B242" s="268">
        <v>1</v>
      </c>
      <c r="C242" s="265"/>
    </row>
    <row r="243" spans="1:3">
      <c r="A243" s="267" t="s">
        <v>275</v>
      </c>
      <c r="B243" s="268">
        <v>0</v>
      </c>
      <c r="C243" s="265"/>
    </row>
    <row r="244" spans="1:3">
      <c r="A244" s="267" t="s">
        <v>276</v>
      </c>
      <c r="B244" s="268">
        <v>30</v>
      </c>
      <c r="C244" s="265"/>
    </row>
    <row r="245" spans="1:3">
      <c r="A245" s="267" t="s">
        <v>277</v>
      </c>
      <c r="B245" s="268">
        <v>0</v>
      </c>
      <c r="C245" s="265"/>
    </row>
    <row r="246" spans="1:3">
      <c r="A246" s="267" t="s">
        <v>278</v>
      </c>
      <c r="B246" s="268">
        <v>0</v>
      </c>
      <c r="C246" s="265"/>
    </row>
    <row r="247" spans="1:3">
      <c r="A247" s="267" t="s">
        <v>279</v>
      </c>
      <c r="B247" s="268">
        <v>0</v>
      </c>
      <c r="C247" s="265"/>
    </row>
    <row r="248" spans="1:3">
      <c r="A248" s="267" t="s">
        <v>280</v>
      </c>
      <c r="B248" s="268">
        <v>90</v>
      </c>
      <c r="C248" s="265"/>
    </row>
    <row r="249" spans="1:3">
      <c r="A249" s="267" t="s">
        <v>281</v>
      </c>
      <c r="B249" s="268">
        <v>555</v>
      </c>
      <c r="C249" s="265"/>
    </row>
    <row r="250" spans="1:3">
      <c r="A250" s="263" t="s">
        <v>112</v>
      </c>
      <c r="B250" s="264">
        <f>SUM(B251,B254,B265,B272,B280,B289,B303,B313,B323,B331,B337)</f>
        <v>44820</v>
      </c>
      <c r="C250" s="274"/>
    </row>
    <row r="251" spans="1:3">
      <c r="A251" s="266" t="s">
        <v>282</v>
      </c>
      <c r="B251" s="270">
        <f>SUM(B252:B253)</f>
        <v>830</v>
      </c>
      <c r="C251" s="265"/>
    </row>
    <row r="252" spans="1:3">
      <c r="A252" s="267" t="s">
        <v>282</v>
      </c>
      <c r="B252" s="268">
        <v>0</v>
      </c>
      <c r="C252" s="265"/>
    </row>
    <row r="253" spans="1:3">
      <c r="A253" s="267" t="s">
        <v>283</v>
      </c>
      <c r="B253" s="268">
        <v>830</v>
      </c>
      <c r="C253" s="265"/>
    </row>
    <row r="254" spans="1:3">
      <c r="A254" s="266" t="s">
        <v>284</v>
      </c>
      <c r="B254" s="270">
        <f>SUM(B255:B264)</f>
        <v>39131</v>
      </c>
      <c r="C254" s="265"/>
    </row>
    <row r="255" spans="1:3">
      <c r="A255" s="267" t="s">
        <v>143</v>
      </c>
      <c r="B255" s="268">
        <v>18744</v>
      </c>
      <c r="C255" s="265"/>
    </row>
    <row r="256" spans="1:3">
      <c r="A256" s="267" t="s">
        <v>144</v>
      </c>
      <c r="B256" s="268">
        <v>3522</v>
      </c>
      <c r="C256" s="265"/>
    </row>
    <row r="257" spans="1:3">
      <c r="A257" s="267" t="s">
        <v>145</v>
      </c>
      <c r="B257" s="268">
        <v>200</v>
      </c>
      <c r="C257" s="265"/>
    </row>
    <row r="258" spans="1:3">
      <c r="A258" s="267" t="s">
        <v>184</v>
      </c>
      <c r="B258" s="268">
        <v>2500</v>
      </c>
      <c r="C258" s="265"/>
    </row>
    <row r="259" spans="1:3">
      <c r="A259" s="267" t="s">
        <v>285</v>
      </c>
      <c r="B259" s="268">
        <v>13262</v>
      </c>
      <c r="C259" s="265"/>
    </row>
    <row r="260" spans="1:3">
      <c r="A260" s="267" t="s">
        <v>286</v>
      </c>
      <c r="B260" s="268">
        <v>0</v>
      </c>
      <c r="C260" s="265"/>
    </row>
    <row r="261" spans="1:3">
      <c r="A261" s="267" t="s">
        <v>287</v>
      </c>
      <c r="B261" s="268">
        <v>0</v>
      </c>
      <c r="C261" s="265"/>
    </row>
    <row r="262" spans="1:3">
      <c r="A262" s="267" t="s">
        <v>288</v>
      </c>
      <c r="B262" s="268">
        <v>0</v>
      </c>
      <c r="C262" s="265"/>
    </row>
    <row r="263" spans="1:3">
      <c r="A263" s="267" t="s">
        <v>152</v>
      </c>
      <c r="B263" s="268">
        <v>0</v>
      </c>
      <c r="C263" s="265"/>
    </row>
    <row r="264" spans="1:3">
      <c r="A264" s="267" t="s">
        <v>289</v>
      </c>
      <c r="B264" s="268">
        <v>903</v>
      </c>
      <c r="C264" s="265"/>
    </row>
    <row r="265" spans="1:3">
      <c r="A265" s="266" t="s">
        <v>290</v>
      </c>
      <c r="B265" s="270">
        <f>SUM(B266:B271)</f>
        <v>244</v>
      </c>
      <c r="C265" s="265"/>
    </row>
    <row r="266" spans="1:3">
      <c r="A266" s="267" t="s">
        <v>143</v>
      </c>
      <c r="B266" s="268">
        <v>0</v>
      </c>
      <c r="C266" s="265"/>
    </row>
    <row r="267" spans="1:3">
      <c r="A267" s="267" t="s">
        <v>144</v>
      </c>
      <c r="B267" s="268">
        <v>244</v>
      </c>
      <c r="C267" s="265"/>
    </row>
    <row r="268" spans="1:3">
      <c r="A268" s="267" t="s">
        <v>145</v>
      </c>
      <c r="B268" s="268">
        <v>0</v>
      </c>
      <c r="C268" s="265"/>
    </row>
    <row r="269" spans="1:3">
      <c r="A269" s="267" t="s">
        <v>291</v>
      </c>
      <c r="B269" s="268">
        <v>0</v>
      </c>
      <c r="C269" s="265"/>
    </row>
    <row r="270" spans="1:3">
      <c r="A270" s="267" t="s">
        <v>152</v>
      </c>
      <c r="B270" s="268">
        <v>0</v>
      </c>
      <c r="C270" s="265"/>
    </row>
    <row r="271" spans="1:3">
      <c r="A271" s="269" t="s">
        <v>292</v>
      </c>
      <c r="B271" s="268">
        <v>0</v>
      </c>
      <c r="C271" s="265"/>
    </row>
    <row r="272" spans="1:3">
      <c r="A272" s="266" t="s">
        <v>293</v>
      </c>
      <c r="B272" s="270">
        <f>SUM(B273:B279)</f>
        <v>0</v>
      </c>
      <c r="C272" s="265"/>
    </row>
    <row r="273" spans="1:3">
      <c r="A273" s="267" t="s">
        <v>143</v>
      </c>
      <c r="B273" s="268">
        <v>0</v>
      </c>
      <c r="C273" s="265"/>
    </row>
    <row r="274" spans="1:3">
      <c r="A274" s="267" t="s">
        <v>144</v>
      </c>
      <c r="B274" s="268">
        <v>0</v>
      </c>
      <c r="C274" s="265"/>
    </row>
    <row r="275" spans="1:3">
      <c r="A275" s="267" t="s">
        <v>145</v>
      </c>
      <c r="B275" s="268">
        <v>0</v>
      </c>
      <c r="C275" s="265"/>
    </row>
    <row r="276" spans="1:3">
      <c r="A276" s="267" t="s">
        <v>294</v>
      </c>
      <c r="B276" s="268">
        <v>0</v>
      </c>
      <c r="C276" s="265"/>
    </row>
    <row r="277" spans="1:3">
      <c r="A277" s="267" t="s">
        <v>295</v>
      </c>
      <c r="B277" s="268">
        <v>0</v>
      </c>
      <c r="C277" s="265"/>
    </row>
    <row r="278" spans="1:3">
      <c r="A278" s="267" t="s">
        <v>152</v>
      </c>
      <c r="B278" s="268">
        <v>0</v>
      </c>
      <c r="C278" s="265"/>
    </row>
    <row r="279" spans="1:3">
      <c r="A279" s="267" t="s">
        <v>296</v>
      </c>
      <c r="B279" s="268">
        <v>0</v>
      </c>
      <c r="C279" s="265"/>
    </row>
    <row r="280" spans="1:3">
      <c r="A280" s="271" t="s">
        <v>297</v>
      </c>
      <c r="B280" s="270">
        <f>SUM(B281:B288)</f>
        <v>0</v>
      </c>
      <c r="C280" s="265"/>
    </row>
    <row r="281" spans="1:3">
      <c r="A281" s="267" t="s">
        <v>143</v>
      </c>
      <c r="B281" s="268">
        <v>0</v>
      </c>
      <c r="C281" s="265"/>
    </row>
    <row r="282" spans="1:3">
      <c r="A282" s="267" t="s">
        <v>144</v>
      </c>
      <c r="B282" s="268">
        <v>0</v>
      </c>
      <c r="C282" s="265"/>
    </row>
    <row r="283" spans="1:3">
      <c r="A283" s="267" t="s">
        <v>145</v>
      </c>
      <c r="B283" s="268">
        <v>0</v>
      </c>
      <c r="C283" s="265"/>
    </row>
    <row r="284" spans="1:3">
      <c r="A284" s="267" t="s">
        <v>298</v>
      </c>
      <c r="B284" s="268">
        <v>0</v>
      </c>
      <c r="C284" s="265"/>
    </row>
    <row r="285" spans="1:3">
      <c r="A285" s="267" t="s">
        <v>299</v>
      </c>
      <c r="B285" s="268">
        <v>0</v>
      </c>
      <c r="C285" s="265"/>
    </row>
    <row r="286" spans="1:3">
      <c r="A286" s="267" t="s">
        <v>300</v>
      </c>
      <c r="B286" s="268">
        <v>0</v>
      </c>
      <c r="C286" s="265"/>
    </row>
    <row r="287" spans="1:3">
      <c r="A287" s="267" t="s">
        <v>152</v>
      </c>
      <c r="B287" s="268">
        <v>0</v>
      </c>
      <c r="C287" s="265"/>
    </row>
    <row r="288" spans="1:3">
      <c r="A288" s="267" t="s">
        <v>301</v>
      </c>
      <c r="B288" s="268">
        <v>0</v>
      </c>
      <c r="C288" s="265"/>
    </row>
    <row r="289" spans="1:3">
      <c r="A289" s="266" t="s">
        <v>302</v>
      </c>
      <c r="B289" s="270">
        <f>SUM(B290:B302)</f>
        <v>1357</v>
      </c>
      <c r="C289" s="265"/>
    </row>
    <row r="290" spans="1:3">
      <c r="A290" s="267" t="s">
        <v>143</v>
      </c>
      <c r="B290" s="268">
        <v>708</v>
      </c>
      <c r="C290" s="265"/>
    </row>
    <row r="291" spans="1:3">
      <c r="A291" s="267" t="s">
        <v>144</v>
      </c>
      <c r="B291" s="268">
        <v>174</v>
      </c>
      <c r="C291" s="265"/>
    </row>
    <row r="292" spans="1:3">
      <c r="A292" s="267" t="s">
        <v>145</v>
      </c>
      <c r="B292" s="268">
        <v>0</v>
      </c>
      <c r="C292" s="265"/>
    </row>
    <row r="293" spans="1:3">
      <c r="A293" s="269" t="s">
        <v>303</v>
      </c>
      <c r="B293" s="268">
        <v>3</v>
      </c>
      <c r="C293" s="265"/>
    </row>
    <row r="294" spans="1:3">
      <c r="A294" s="267" t="s">
        <v>304</v>
      </c>
      <c r="B294" s="268">
        <v>25</v>
      </c>
      <c r="C294" s="265"/>
    </row>
    <row r="295" spans="1:3">
      <c r="A295" s="267" t="s">
        <v>305</v>
      </c>
      <c r="B295" s="268">
        <v>0</v>
      </c>
      <c r="C295" s="265"/>
    </row>
    <row r="296" spans="1:3">
      <c r="A296" s="267" t="s">
        <v>306</v>
      </c>
      <c r="B296" s="268">
        <v>0</v>
      </c>
      <c r="C296" s="265"/>
    </row>
    <row r="297" spans="1:3">
      <c r="A297" s="267" t="s">
        <v>307</v>
      </c>
      <c r="B297" s="268">
        <v>197</v>
      </c>
      <c r="C297" s="265"/>
    </row>
    <row r="298" spans="1:3">
      <c r="A298" s="267" t="s">
        <v>308</v>
      </c>
      <c r="B298" s="268">
        <v>3</v>
      </c>
      <c r="C298" s="265"/>
    </row>
    <row r="299" spans="1:3">
      <c r="A299" s="267" t="s">
        <v>309</v>
      </c>
      <c r="B299" s="268">
        <v>65</v>
      </c>
      <c r="C299" s="265"/>
    </row>
    <row r="300" spans="1:3">
      <c r="A300" s="267" t="s">
        <v>184</v>
      </c>
      <c r="B300" s="268">
        <v>0</v>
      </c>
      <c r="C300" s="265"/>
    </row>
    <row r="301" spans="1:3">
      <c r="A301" s="267" t="s">
        <v>152</v>
      </c>
      <c r="B301" s="268">
        <v>0</v>
      </c>
      <c r="C301" s="265"/>
    </row>
    <row r="302" spans="1:3">
      <c r="A302" s="267" t="s">
        <v>310</v>
      </c>
      <c r="B302" s="268">
        <v>182</v>
      </c>
      <c r="C302" s="265"/>
    </row>
    <row r="303" spans="1:3">
      <c r="A303" s="266" t="s">
        <v>311</v>
      </c>
      <c r="B303" s="270">
        <f>SUM(B304:B312)</f>
        <v>0</v>
      </c>
      <c r="C303" s="265"/>
    </row>
    <row r="304" spans="1:3">
      <c r="A304" s="267" t="s">
        <v>143</v>
      </c>
      <c r="B304" s="268">
        <v>0</v>
      </c>
      <c r="C304" s="265"/>
    </row>
    <row r="305" spans="1:3">
      <c r="A305" s="267" t="s">
        <v>144</v>
      </c>
      <c r="B305" s="268">
        <v>0</v>
      </c>
      <c r="C305" s="265"/>
    </row>
    <row r="306" spans="1:3">
      <c r="A306" s="267" t="s">
        <v>145</v>
      </c>
      <c r="B306" s="268">
        <v>0</v>
      </c>
      <c r="C306" s="265"/>
    </row>
    <row r="307" spans="1:3">
      <c r="A307" s="267" t="s">
        <v>312</v>
      </c>
      <c r="B307" s="268">
        <v>0</v>
      </c>
      <c r="C307" s="265"/>
    </row>
    <row r="308" spans="1:3">
      <c r="A308" s="269" t="s">
        <v>313</v>
      </c>
      <c r="B308" s="268">
        <v>0</v>
      </c>
      <c r="C308" s="265"/>
    </row>
    <row r="309" spans="1:3">
      <c r="A309" s="267" t="s">
        <v>314</v>
      </c>
      <c r="B309" s="268">
        <v>0</v>
      </c>
      <c r="C309" s="265"/>
    </row>
    <row r="310" spans="1:3">
      <c r="A310" s="267" t="s">
        <v>184</v>
      </c>
      <c r="B310" s="268">
        <v>0</v>
      </c>
      <c r="C310" s="265"/>
    </row>
    <row r="311" spans="1:3">
      <c r="A311" s="267" t="s">
        <v>152</v>
      </c>
      <c r="B311" s="268">
        <v>0</v>
      </c>
      <c r="C311" s="265"/>
    </row>
    <row r="312" spans="1:3">
      <c r="A312" s="267" t="s">
        <v>315</v>
      </c>
      <c r="B312" s="268">
        <v>0</v>
      </c>
      <c r="C312" s="265"/>
    </row>
    <row r="313" spans="1:3">
      <c r="A313" s="266" t="s">
        <v>316</v>
      </c>
      <c r="B313" s="270">
        <f>SUM(B314:B322)</f>
        <v>2159</v>
      </c>
      <c r="C313" s="265"/>
    </row>
    <row r="314" spans="1:3">
      <c r="A314" s="267" t="s">
        <v>143</v>
      </c>
      <c r="B314" s="268">
        <v>1374</v>
      </c>
      <c r="C314" s="265"/>
    </row>
    <row r="315" spans="1:3">
      <c r="A315" s="267" t="s">
        <v>144</v>
      </c>
      <c r="B315" s="268">
        <v>785</v>
      </c>
      <c r="C315" s="265"/>
    </row>
    <row r="316" spans="1:3">
      <c r="A316" s="267" t="s">
        <v>145</v>
      </c>
      <c r="B316" s="268">
        <v>0</v>
      </c>
      <c r="C316" s="265"/>
    </row>
    <row r="317" spans="1:3">
      <c r="A317" s="267" t="s">
        <v>317</v>
      </c>
      <c r="B317" s="268">
        <v>0</v>
      </c>
      <c r="C317" s="265"/>
    </row>
    <row r="318" spans="1:3">
      <c r="A318" s="267" t="s">
        <v>318</v>
      </c>
      <c r="B318" s="268">
        <v>0</v>
      </c>
      <c r="C318" s="265"/>
    </row>
    <row r="319" spans="1:3">
      <c r="A319" s="267" t="s">
        <v>319</v>
      </c>
      <c r="B319" s="268">
        <v>0</v>
      </c>
      <c r="C319" s="265"/>
    </row>
    <row r="320" spans="1:3">
      <c r="A320" s="267" t="s">
        <v>184</v>
      </c>
      <c r="B320" s="268">
        <v>0</v>
      </c>
      <c r="C320" s="265"/>
    </row>
    <row r="321" spans="1:3">
      <c r="A321" s="267" t="s">
        <v>152</v>
      </c>
      <c r="B321" s="268">
        <v>0</v>
      </c>
      <c r="C321" s="265"/>
    </row>
    <row r="322" spans="1:3">
      <c r="A322" s="267" t="s">
        <v>320</v>
      </c>
      <c r="B322" s="268">
        <v>0</v>
      </c>
      <c r="C322" s="265"/>
    </row>
    <row r="323" spans="1:3">
      <c r="A323" s="271" t="s">
        <v>321</v>
      </c>
      <c r="B323" s="270">
        <f>SUM(B324:B330)</f>
        <v>165</v>
      </c>
      <c r="C323" s="265"/>
    </row>
    <row r="324" spans="1:3">
      <c r="A324" s="267" t="s">
        <v>143</v>
      </c>
      <c r="B324" s="268">
        <v>0</v>
      </c>
      <c r="C324" s="265"/>
    </row>
    <row r="325" spans="1:3">
      <c r="A325" s="267" t="s">
        <v>144</v>
      </c>
      <c r="B325" s="268">
        <v>165</v>
      </c>
      <c r="C325" s="265"/>
    </row>
    <row r="326" spans="1:3">
      <c r="A326" s="267" t="s">
        <v>145</v>
      </c>
      <c r="B326" s="268">
        <v>0</v>
      </c>
      <c r="C326" s="265"/>
    </row>
    <row r="327" spans="1:3">
      <c r="A327" s="267" t="s">
        <v>322</v>
      </c>
      <c r="B327" s="268">
        <v>0</v>
      </c>
      <c r="C327" s="265"/>
    </row>
    <row r="328" spans="1:3">
      <c r="A328" s="267" t="s">
        <v>323</v>
      </c>
      <c r="B328" s="268">
        <v>0</v>
      </c>
      <c r="C328" s="265"/>
    </row>
    <row r="329" spans="1:3">
      <c r="A329" s="267" t="s">
        <v>152</v>
      </c>
      <c r="B329" s="268">
        <v>0</v>
      </c>
      <c r="C329" s="265"/>
    </row>
    <row r="330" spans="1:3">
      <c r="A330" s="267" t="s">
        <v>324</v>
      </c>
      <c r="B330" s="268">
        <v>0</v>
      </c>
      <c r="C330" s="265"/>
    </row>
    <row r="331" spans="1:3">
      <c r="A331" s="266" t="s">
        <v>325</v>
      </c>
      <c r="B331" s="270">
        <f>SUM(B332:B336)</f>
        <v>0</v>
      </c>
      <c r="C331" s="265"/>
    </row>
    <row r="332" spans="1:3">
      <c r="A332" s="267" t="s">
        <v>143</v>
      </c>
      <c r="B332" s="268">
        <v>0</v>
      </c>
      <c r="C332" s="265"/>
    </row>
    <row r="333" spans="1:3">
      <c r="A333" s="267" t="s">
        <v>144</v>
      </c>
      <c r="B333" s="268">
        <v>0</v>
      </c>
      <c r="C333" s="265"/>
    </row>
    <row r="334" spans="1:3">
      <c r="A334" s="267" t="s">
        <v>184</v>
      </c>
      <c r="B334" s="268">
        <v>0</v>
      </c>
      <c r="C334" s="265"/>
    </row>
    <row r="335" spans="1:3">
      <c r="A335" s="267" t="s">
        <v>326</v>
      </c>
      <c r="B335" s="268">
        <v>0</v>
      </c>
      <c r="C335" s="265"/>
    </row>
    <row r="336" spans="1:3">
      <c r="A336" s="267" t="s">
        <v>327</v>
      </c>
      <c r="B336" s="268">
        <v>0</v>
      </c>
      <c r="C336" s="265"/>
    </row>
    <row r="337" spans="1:3">
      <c r="A337" s="266" t="s">
        <v>328</v>
      </c>
      <c r="B337" s="270">
        <f>SUM(B338:B339)</f>
        <v>934</v>
      </c>
      <c r="C337" s="265"/>
    </row>
    <row r="338" spans="1:3">
      <c r="A338" s="267" t="s">
        <v>329</v>
      </c>
      <c r="B338" s="268">
        <v>0</v>
      </c>
      <c r="C338" s="265"/>
    </row>
    <row r="339" spans="1:3">
      <c r="A339" s="267" t="s">
        <v>328</v>
      </c>
      <c r="B339" s="268">
        <v>934</v>
      </c>
      <c r="C339" s="265"/>
    </row>
    <row r="340" spans="1:3">
      <c r="A340" s="263" t="s">
        <v>113</v>
      </c>
      <c r="B340" s="264">
        <f>SUM(B341,B346,B353,B359,B365,B369,B373,B377,B383,B390)</f>
        <v>103142</v>
      </c>
      <c r="C340" s="274"/>
    </row>
    <row r="341" spans="1:3">
      <c r="A341" s="266" t="s">
        <v>330</v>
      </c>
      <c r="B341" s="270">
        <f>SUM(B342:B345)</f>
        <v>1784</v>
      </c>
      <c r="C341" s="265"/>
    </row>
    <row r="342" spans="1:3">
      <c r="A342" s="267" t="s">
        <v>143</v>
      </c>
      <c r="B342" s="268">
        <v>836</v>
      </c>
      <c r="C342" s="265"/>
    </row>
    <row r="343" spans="1:3">
      <c r="A343" s="267" t="s">
        <v>144</v>
      </c>
      <c r="B343" s="268">
        <v>572</v>
      </c>
      <c r="C343" s="265"/>
    </row>
    <row r="344" spans="1:3">
      <c r="A344" s="267" t="s">
        <v>145</v>
      </c>
      <c r="B344" s="268">
        <v>0</v>
      </c>
      <c r="C344" s="265"/>
    </row>
    <row r="345" spans="1:3">
      <c r="A345" s="267" t="s">
        <v>331</v>
      </c>
      <c r="B345" s="268">
        <v>376</v>
      </c>
      <c r="C345" s="265"/>
    </row>
    <row r="346" spans="1:3">
      <c r="A346" s="266" t="s">
        <v>332</v>
      </c>
      <c r="B346" s="270">
        <f>SUM(B347:B352)</f>
        <v>41523</v>
      </c>
      <c r="C346" s="265"/>
    </row>
    <row r="347" spans="1:3">
      <c r="A347" s="267" t="s">
        <v>333</v>
      </c>
      <c r="B347" s="268">
        <v>1711</v>
      </c>
      <c r="C347" s="265"/>
    </row>
    <row r="348" spans="1:3">
      <c r="A348" s="267" t="s">
        <v>334</v>
      </c>
      <c r="B348" s="268">
        <v>3716</v>
      </c>
      <c r="C348" s="265"/>
    </row>
    <row r="349" spans="1:3">
      <c r="A349" s="267" t="s">
        <v>335</v>
      </c>
      <c r="B349" s="268">
        <v>10185</v>
      </c>
      <c r="C349" s="265"/>
    </row>
    <row r="350" spans="1:3">
      <c r="A350" s="267" t="s">
        <v>336</v>
      </c>
      <c r="B350" s="268">
        <v>12072</v>
      </c>
      <c r="C350" s="265"/>
    </row>
    <row r="351" spans="1:3">
      <c r="A351" s="267" t="s">
        <v>337</v>
      </c>
      <c r="B351" s="268">
        <v>4800</v>
      </c>
      <c r="C351" s="265"/>
    </row>
    <row r="352" spans="1:3">
      <c r="A352" s="267" t="s">
        <v>338</v>
      </c>
      <c r="B352" s="268">
        <v>9039</v>
      </c>
      <c r="C352" s="265"/>
    </row>
    <row r="353" spans="1:3">
      <c r="A353" s="266" t="s">
        <v>339</v>
      </c>
      <c r="B353" s="270">
        <f>SUM(B354:B358)</f>
        <v>15149</v>
      </c>
      <c r="C353" s="265"/>
    </row>
    <row r="354" spans="1:3">
      <c r="A354" s="267" t="s">
        <v>340</v>
      </c>
      <c r="B354" s="268">
        <v>0</v>
      </c>
      <c r="C354" s="265"/>
    </row>
    <row r="355" spans="1:3">
      <c r="A355" s="267" t="s">
        <v>341</v>
      </c>
      <c r="B355" s="268">
        <v>1803</v>
      </c>
      <c r="C355" s="265"/>
    </row>
    <row r="356" spans="1:3">
      <c r="A356" s="267" t="s">
        <v>342</v>
      </c>
      <c r="B356" s="268">
        <v>0</v>
      </c>
      <c r="C356" s="265"/>
    </row>
    <row r="357" spans="1:3">
      <c r="A357" s="267" t="s">
        <v>343</v>
      </c>
      <c r="B357" s="268">
        <v>10346</v>
      </c>
      <c r="C357" s="265"/>
    </row>
    <row r="358" spans="1:3">
      <c r="A358" s="267" t="s">
        <v>344</v>
      </c>
      <c r="B358" s="268">
        <v>3000</v>
      </c>
      <c r="C358" s="265"/>
    </row>
    <row r="359" spans="1:3">
      <c r="A359" s="271" t="s">
        <v>345</v>
      </c>
      <c r="B359" s="273">
        <f>SUM(B360:B364)</f>
        <v>0</v>
      </c>
      <c r="C359" s="265"/>
    </row>
    <row r="360" spans="1:3">
      <c r="A360" s="267" t="s">
        <v>346</v>
      </c>
      <c r="B360" s="268">
        <v>0</v>
      </c>
      <c r="C360" s="265"/>
    </row>
    <row r="361" spans="1:3">
      <c r="A361" s="267" t="s">
        <v>347</v>
      </c>
      <c r="B361" s="268">
        <v>0</v>
      </c>
      <c r="C361" s="265"/>
    </row>
    <row r="362" spans="1:3">
      <c r="A362" s="267" t="s">
        <v>348</v>
      </c>
      <c r="B362" s="268">
        <v>0</v>
      </c>
      <c r="C362" s="265"/>
    </row>
    <row r="363" spans="1:3">
      <c r="A363" s="267" t="s">
        <v>349</v>
      </c>
      <c r="B363" s="268">
        <v>0</v>
      </c>
      <c r="C363" s="265"/>
    </row>
    <row r="364" spans="1:3">
      <c r="A364" s="267" t="s">
        <v>350</v>
      </c>
      <c r="B364" s="268">
        <v>0</v>
      </c>
      <c r="C364" s="265"/>
    </row>
    <row r="365" spans="1:3">
      <c r="A365" s="266" t="s">
        <v>351</v>
      </c>
      <c r="B365" s="270">
        <f>SUM(B366:B368)</f>
        <v>492</v>
      </c>
      <c r="C365" s="265"/>
    </row>
    <row r="366" spans="1:3">
      <c r="A366" s="267" t="s">
        <v>352</v>
      </c>
      <c r="B366" s="268">
        <v>492</v>
      </c>
      <c r="C366" s="265"/>
    </row>
    <row r="367" spans="1:3">
      <c r="A367" s="267" t="s">
        <v>353</v>
      </c>
      <c r="B367" s="268">
        <v>0</v>
      </c>
      <c r="C367" s="265"/>
    </row>
    <row r="368" spans="1:3">
      <c r="A368" s="267" t="s">
        <v>354</v>
      </c>
      <c r="B368" s="268">
        <v>0</v>
      </c>
      <c r="C368" s="265"/>
    </row>
    <row r="369" spans="1:3">
      <c r="A369" s="266" t="s">
        <v>355</v>
      </c>
      <c r="B369" s="273">
        <f>SUM(B370:B372)</f>
        <v>0</v>
      </c>
      <c r="C369" s="265"/>
    </row>
    <row r="370" spans="1:3">
      <c r="A370" s="267" t="s">
        <v>356</v>
      </c>
      <c r="B370" s="275">
        <v>0</v>
      </c>
      <c r="C370" s="265"/>
    </row>
    <row r="371" spans="1:3">
      <c r="A371" s="267" t="s">
        <v>357</v>
      </c>
      <c r="B371" s="275">
        <v>0</v>
      </c>
      <c r="C371" s="265"/>
    </row>
    <row r="372" spans="1:3">
      <c r="A372" s="269" t="s">
        <v>358</v>
      </c>
      <c r="B372" s="275">
        <v>0</v>
      </c>
      <c r="C372" s="265"/>
    </row>
    <row r="373" spans="1:3">
      <c r="A373" s="266" t="s">
        <v>359</v>
      </c>
      <c r="B373" s="270">
        <f>SUM(B374:B376)</f>
        <v>568</v>
      </c>
      <c r="C373" s="265"/>
    </row>
    <row r="374" spans="1:3">
      <c r="A374" s="267" t="s">
        <v>360</v>
      </c>
      <c r="B374" s="268">
        <v>568</v>
      </c>
      <c r="C374" s="265"/>
    </row>
    <row r="375" spans="1:3">
      <c r="A375" s="267" t="s">
        <v>361</v>
      </c>
      <c r="B375" s="275">
        <v>0</v>
      </c>
      <c r="C375" s="265"/>
    </row>
    <row r="376" spans="1:3">
      <c r="A376" s="267" t="s">
        <v>362</v>
      </c>
      <c r="B376" s="275">
        <v>0</v>
      </c>
      <c r="C376" s="265"/>
    </row>
    <row r="377" spans="1:3">
      <c r="A377" s="266" t="s">
        <v>363</v>
      </c>
      <c r="B377" s="270">
        <f>SUM(B378:B382)</f>
        <v>1207</v>
      </c>
      <c r="C377" s="265"/>
    </row>
    <row r="378" spans="1:3">
      <c r="A378" s="267" t="s">
        <v>364</v>
      </c>
      <c r="B378" s="275">
        <v>0</v>
      </c>
      <c r="C378" s="265"/>
    </row>
    <row r="379" spans="1:3">
      <c r="A379" s="267" t="s">
        <v>365</v>
      </c>
      <c r="B379" s="268">
        <v>1207</v>
      </c>
      <c r="C379" s="265"/>
    </row>
    <row r="380" spans="1:3">
      <c r="A380" s="267" t="s">
        <v>366</v>
      </c>
      <c r="B380" s="275">
        <v>0</v>
      </c>
      <c r="C380" s="265"/>
    </row>
    <row r="381" spans="1:3">
      <c r="A381" s="267" t="s">
        <v>367</v>
      </c>
      <c r="B381" s="275">
        <v>0</v>
      </c>
      <c r="C381" s="265"/>
    </row>
    <row r="382" spans="1:3">
      <c r="A382" s="267" t="s">
        <v>368</v>
      </c>
      <c r="B382" s="275">
        <v>0</v>
      </c>
      <c r="C382" s="265"/>
    </row>
    <row r="383" spans="1:3">
      <c r="A383" s="266" t="s">
        <v>369</v>
      </c>
      <c r="B383" s="270">
        <f>SUM(B384:B389)</f>
        <v>35581</v>
      </c>
      <c r="C383" s="265"/>
    </row>
    <row r="384" spans="1:3">
      <c r="A384" s="267" t="s">
        <v>370</v>
      </c>
      <c r="B384" s="275">
        <v>0</v>
      </c>
      <c r="C384" s="265"/>
    </row>
    <row r="385" spans="1:3">
      <c r="A385" s="267" t="s">
        <v>371</v>
      </c>
      <c r="B385" s="275">
        <v>0</v>
      </c>
      <c r="C385" s="265"/>
    </row>
    <row r="386" spans="1:3">
      <c r="A386" s="267" t="s">
        <v>372</v>
      </c>
      <c r="B386" s="275">
        <v>0</v>
      </c>
      <c r="C386" s="265"/>
    </row>
    <row r="387" spans="1:3">
      <c r="A387" s="269" t="s">
        <v>373</v>
      </c>
      <c r="B387" s="275">
        <v>0</v>
      </c>
      <c r="C387" s="265"/>
    </row>
    <row r="388" spans="1:3">
      <c r="A388" s="267" t="s">
        <v>374</v>
      </c>
      <c r="B388" s="275">
        <v>0</v>
      </c>
      <c r="C388" s="265"/>
    </row>
    <row r="389" spans="1:3">
      <c r="A389" s="267" t="s">
        <v>375</v>
      </c>
      <c r="B389" s="268">
        <f>46475-10894</f>
        <v>35581</v>
      </c>
      <c r="C389" s="265"/>
    </row>
    <row r="390" spans="1:3">
      <c r="A390" s="266" t="s">
        <v>376</v>
      </c>
      <c r="B390" s="276">
        <v>6838</v>
      </c>
      <c r="C390" s="265"/>
    </row>
    <row r="391" spans="1:3">
      <c r="A391" s="263" t="s">
        <v>114</v>
      </c>
      <c r="B391" s="264">
        <f>SUM(B392,B397,B406,B412,B417,B422,B427,B434,B438,B442)</f>
        <v>20345</v>
      </c>
      <c r="C391" s="274"/>
    </row>
    <row r="392" spans="1:3">
      <c r="A392" s="266" t="s">
        <v>377</v>
      </c>
      <c r="B392" s="270">
        <f>SUM(B393:B396)</f>
        <v>4527</v>
      </c>
      <c r="C392" s="265"/>
    </row>
    <row r="393" spans="1:3">
      <c r="A393" s="267" t="s">
        <v>143</v>
      </c>
      <c r="B393" s="268">
        <v>1400</v>
      </c>
      <c r="C393" s="265"/>
    </row>
    <row r="394" spans="1:3">
      <c r="A394" s="267" t="s">
        <v>144</v>
      </c>
      <c r="B394" s="275">
        <v>0</v>
      </c>
      <c r="C394" s="265"/>
    </row>
    <row r="395" spans="1:3">
      <c r="A395" s="267" t="s">
        <v>145</v>
      </c>
      <c r="B395" s="275">
        <v>0</v>
      </c>
      <c r="C395" s="265"/>
    </row>
    <row r="396" spans="1:3">
      <c r="A396" s="267" t="s">
        <v>378</v>
      </c>
      <c r="B396" s="268">
        <v>3127</v>
      </c>
      <c r="C396" s="265"/>
    </row>
    <row r="397" spans="1:3">
      <c r="A397" s="266" t="s">
        <v>379</v>
      </c>
      <c r="B397" s="270">
        <f>SUM(B398:B405)</f>
        <v>0</v>
      </c>
      <c r="C397" s="265"/>
    </row>
    <row r="398" spans="1:3">
      <c r="A398" s="267" t="s">
        <v>380</v>
      </c>
      <c r="B398" s="275">
        <v>0</v>
      </c>
      <c r="C398" s="265"/>
    </row>
    <row r="399" spans="1:3">
      <c r="A399" s="269" t="s">
        <v>381</v>
      </c>
      <c r="B399" s="275">
        <v>0</v>
      </c>
      <c r="C399" s="265"/>
    </row>
    <row r="400" spans="1:3">
      <c r="A400" s="267" t="s">
        <v>382</v>
      </c>
      <c r="B400" s="275">
        <v>0</v>
      </c>
      <c r="C400" s="265"/>
    </row>
    <row r="401" spans="1:3">
      <c r="A401" s="267" t="s">
        <v>383</v>
      </c>
      <c r="B401" s="275">
        <v>0</v>
      </c>
      <c r="C401" s="265"/>
    </row>
    <row r="402" spans="1:3">
      <c r="A402" s="267" t="s">
        <v>384</v>
      </c>
      <c r="B402" s="275">
        <v>0</v>
      </c>
      <c r="C402" s="265"/>
    </row>
    <row r="403" spans="1:3">
      <c r="A403" s="267" t="s">
        <v>385</v>
      </c>
      <c r="B403" s="275">
        <v>0</v>
      </c>
      <c r="C403" s="265"/>
    </row>
    <row r="404" spans="1:3">
      <c r="A404" s="267" t="s">
        <v>386</v>
      </c>
      <c r="B404" s="275">
        <v>0</v>
      </c>
      <c r="C404" s="265"/>
    </row>
    <row r="405" spans="1:3">
      <c r="A405" s="267" t="s">
        <v>387</v>
      </c>
      <c r="B405" s="275">
        <v>0</v>
      </c>
      <c r="C405" s="265"/>
    </row>
    <row r="406" spans="1:3">
      <c r="A406" s="266" t="s">
        <v>388</v>
      </c>
      <c r="B406" s="270">
        <f>SUM(B407:B411)</f>
        <v>0</v>
      </c>
      <c r="C406" s="265"/>
    </row>
    <row r="407" spans="1:3">
      <c r="A407" s="267" t="s">
        <v>380</v>
      </c>
      <c r="B407" s="275">
        <v>0</v>
      </c>
      <c r="C407" s="265"/>
    </row>
    <row r="408" spans="1:3">
      <c r="A408" s="267" t="s">
        <v>389</v>
      </c>
      <c r="B408" s="275">
        <v>0</v>
      </c>
      <c r="C408" s="265"/>
    </row>
    <row r="409" spans="1:3">
      <c r="A409" s="267" t="s">
        <v>390</v>
      </c>
      <c r="B409" s="275">
        <v>0</v>
      </c>
      <c r="C409" s="265"/>
    </row>
    <row r="410" spans="1:3">
      <c r="A410" s="267" t="s">
        <v>391</v>
      </c>
      <c r="B410" s="275">
        <v>0</v>
      </c>
      <c r="C410" s="265"/>
    </row>
    <row r="411" spans="1:3">
      <c r="A411" s="267" t="s">
        <v>392</v>
      </c>
      <c r="B411" s="275">
        <v>0</v>
      </c>
      <c r="C411" s="265"/>
    </row>
    <row r="412" spans="1:3">
      <c r="A412" s="266" t="s">
        <v>393</v>
      </c>
      <c r="B412" s="270">
        <f>SUM(B413:B416)</f>
        <v>0</v>
      </c>
      <c r="C412" s="265"/>
    </row>
    <row r="413" spans="1:3">
      <c r="A413" s="269" t="s">
        <v>380</v>
      </c>
      <c r="B413" s="275">
        <v>0</v>
      </c>
      <c r="C413" s="265"/>
    </row>
    <row r="414" spans="1:3">
      <c r="A414" s="267" t="s">
        <v>394</v>
      </c>
      <c r="B414" s="275">
        <v>0</v>
      </c>
      <c r="C414" s="265"/>
    </row>
    <row r="415" spans="1:3">
      <c r="A415" s="267" t="s">
        <v>395</v>
      </c>
      <c r="B415" s="275">
        <v>0</v>
      </c>
      <c r="C415" s="265"/>
    </row>
    <row r="416" spans="1:3">
      <c r="A416" s="267" t="s">
        <v>396</v>
      </c>
      <c r="B416" s="275">
        <v>0</v>
      </c>
      <c r="C416" s="265"/>
    </row>
    <row r="417" spans="1:3">
      <c r="A417" s="266" t="s">
        <v>397</v>
      </c>
      <c r="B417" s="270">
        <f>SUM(B418:B421)</f>
        <v>5</v>
      </c>
      <c r="C417" s="265"/>
    </row>
    <row r="418" spans="1:3">
      <c r="A418" s="267" t="s">
        <v>380</v>
      </c>
      <c r="B418" s="275">
        <v>0</v>
      </c>
      <c r="C418" s="265"/>
    </row>
    <row r="419" spans="1:3">
      <c r="A419" s="267" t="s">
        <v>398</v>
      </c>
      <c r="B419" s="275">
        <v>0</v>
      </c>
      <c r="C419" s="265"/>
    </row>
    <row r="420" spans="1:3">
      <c r="A420" s="267" t="s">
        <v>399</v>
      </c>
      <c r="B420" s="275">
        <v>0</v>
      </c>
      <c r="C420" s="265"/>
    </row>
    <row r="421" spans="1:3">
      <c r="A421" s="267" t="s">
        <v>400</v>
      </c>
      <c r="B421" s="268">
        <v>5</v>
      </c>
      <c r="C421" s="265"/>
    </row>
    <row r="422" spans="1:3">
      <c r="A422" s="266" t="s">
        <v>401</v>
      </c>
      <c r="B422" s="270">
        <f>SUM(B423:B426)</f>
        <v>0</v>
      </c>
      <c r="C422" s="265"/>
    </row>
    <row r="423" spans="1:3">
      <c r="A423" s="267" t="s">
        <v>402</v>
      </c>
      <c r="B423" s="275">
        <v>0</v>
      </c>
      <c r="C423" s="265"/>
    </row>
    <row r="424" spans="1:3">
      <c r="A424" s="267" t="s">
        <v>403</v>
      </c>
      <c r="B424" s="275">
        <v>0</v>
      </c>
      <c r="C424" s="265"/>
    </row>
    <row r="425" spans="1:3">
      <c r="A425" s="267" t="s">
        <v>404</v>
      </c>
      <c r="B425" s="275">
        <v>0</v>
      </c>
      <c r="C425" s="265"/>
    </row>
    <row r="426" spans="1:3">
      <c r="A426" s="267" t="s">
        <v>405</v>
      </c>
      <c r="B426" s="275">
        <v>0</v>
      </c>
      <c r="C426" s="265"/>
    </row>
    <row r="427" spans="1:3">
      <c r="A427" s="266" t="s">
        <v>406</v>
      </c>
      <c r="B427" s="270">
        <f>SUM(B428:B433)</f>
        <v>570</v>
      </c>
      <c r="C427" s="265"/>
    </row>
    <row r="428" spans="1:3">
      <c r="A428" s="267" t="s">
        <v>380</v>
      </c>
      <c r="B428" s="268">
        <v>200</v>
      </c>
      <c r="C428" s="265"/>
    </row>
    <row r="429" spans="1:3">
      <c r="A429" s="267" t="s">
        <v>407</v>
      </c>
      <c r="B429" s="275">
        <v>0</v>
      </c>
      <c r="C429" s="265"/>
    </row>
    <row r="430" spans="1:3">
      <c r="A430" s="267" t="s">
        <v>408</v>
      </c>
      <c r="B430" s="275">
        <v>0</v>
      </c>
      <c r="C430" s="265"/>
    </row>
    <row r="431" spans="1:3">
      <c r="A431" s="267" t="s">
        <v>409</v>
      </c>
      <c r="B431" s="275">
        <v>0</v>
      </c>
      <c r="C431" s="265"/>
    </row>
    <row r="432" spans="1:3">
      <c r="A432" s="267" t="s">
        <v>410</v>
      </c>
      <c r="B432" s="268">
        <v>300</v>
      </c>
      <c r="C432" s="265"/>
    </row>
    <row r="433" spans="1:3">
      <c r="A433" s="267" t="s">
        <v>411</v>
      </c>
      <c r="B433" s="268">
        <v>70</v>
      </c>
      <c r="C433" s="265"/>
    </row>
    <row r="434" spans="1:3">
      <c r="A434" s="266" t="s">
        <v>412</v>
      </c>
      <c r="B434" s="270">
        <f>SUM(B435:B437)</f>
        <v>20</v>
      </c>
      <c r="C434" s="265"/>
    </row>
    <row r="435" spans="1:3">
      <c r="A435" s="267" t="s">
        <v>413</v>
      </c>
      <c r="B435" s="275">
        <v>0</v>
      </c>
      <c r="C435" s="265"/>
    </row>
    <row r="436" spans="1:3">
      <c r="A436" s="267" t="s">
        <v>414</v>
      </c>
      <c r="B436" s="275">
        <v>0</v>
      </c>
      <c r="C436" s="265"/>
    </row>
    <row r="437" spans="1:3">
      <c r="A437" s="267" t="s">
        <v>415</v>
      </c>
      <c r="B437" s="268">
        <v>20</v>
      </c>
      <c r="C437" s="265"/>
    </row>
    <row r="438" spans="1:3">
      <c r="A438" s="271" t="s">
        <v>416</v>
      </c>
      <c r="B438" s="270">
        <f>SUM(B439:B441)</f>
        <v>0</v>
      </c>
      <c r="C438" s="265"/>
    </row>
    <row r="439" spans="1:3">
      <c r="A439" s="267" t="s">
        <v>417</v>
      </c>
      <c r="B439" s="275">
        <v>0</v>
      </c>
      <c r="C439" s="265"/>
    </row>
    <row r="440" spans="1:3">
      <c r="A440" s="267" t="s">
        <v>418</v>
      </c>
      <c r="B440" s="275">
        <v>0</v>
      </c>
      <c r="C440" s="265"/>
    </row>
    <row r="441" spans="1:3">
      <c r="A441" s="267" t="s">
        <v>419</v>
      </c>
      <c r="B441" s="275">
        <v>0</v>
      </c>
      <c r="C441" s="265"/>
    </row>
    <row r="442" spans="1:3">
      <c r="A442" s="266" t="s">
        <v>420</v>
      </c>
      <c r="B442" s="270">
        <f>SUM(B443:B446)</f>
        <v>15223</v>
      </c>
      <c r="C442" s="265"/>
    </row>
    <row r="443" spans="1:3">
      <c r="A443" s="267" t="s">
        <v>421</v>
      </c>
      <c r="B443" s="275">
        <v>0</v>
      </c>
      <c r="C443" s="265"/>
    </row>
    <row r="444" spans="1:3">
      <c r="A444" s="267" t="s">
        <v>422</v>
      </c>
      <c r="B444" s="275">
        <v>0</v>
      </c>
      <c r="C444" s="265"/>
    </row>
    <row r="445" spans="1:3">
      <c r="A445" s="267" t="s">
        <v>423</v>
      </c>
      <c r="B445" s="275">
        <v>0</v>
      </c>
      <c r="C445" s="265"/>
    </row>
    <row r="446" spans="1:3">
      <c r="A446" s="267" t="s">
        <v>420</v>
      </c>
      <c r="B446" s="268">
        <v>15223</v>
      </c>
      <c r="C446" s="265"/>
    </row>
    <row r="447" spans="1:3">
      <c r="A447" s="263" t="s">
        <v>115</v>
      </c>
      <c r="B447" s="264">
        <f>SUM(B448,B464,B472,B483,B492,B500)</f>
        <v>21242</v>
      </c>
      <c r="C447" s="274"/>
    </row>
    <row r="448" spans="1:3">
      <c r="A448" s="271" t="s">
        <v>424</v>
      </c>
      <c r="B448" s="270">
        <f>SUM(B449:B463)</f>
        <v>14052</v>
      </c>
      <c r="C448" s="265"/>
    </row>
    <row r="449" spans="1:3">
      <c r="A449" s="269" t="s">
        <v>143</v>
      </c>
      <c r="B449" s="268">
        <v>800</v>
      </c>
      <c r="C449" s="265"/>
    </row>
    <row r="450" spans="1:3">
      <c r="A450" s="269" t="s">
        <v>144</v>
      </c>
      <c r="B450" s="268">
        <v>2335</v>
      </c>
      <c r="C450" s="265"/>
    </row>
    <row r="451" spans="1:3">
      <c r="A451" s="269" t="s">
        <v>145</v>
      </c>
      <c r="B451" s="275">
        <v>0</v>
      </c>
      <c r="C451" s="265"/>
    </row>
    <row r="452" spans="1:3">
      <c r="A452" s="269" t="s">
        <v>425</v>
      </c>
      <c r="B452" s="268">
        <v>445</v>
      </c>
      <c r="C452" s="265"/>
    </row>
    <row r="453" spans="1:3">
      <c r="A453" s="269" t="s">
        <v>426</v>
      </c>
      <c r="B453" s="268">
        <v>73</v>
      </c>
      <c r="C453" s="265"/>
    </row>
    <row r="454" spans="1:3">
      <c r="A454" s="269" t="s">
        <v>427</v>
      </c>
      <c r="B454" s="275">
        <v>0</v>
      </c>
      <c r="C454" s="265"/>
    </row>
    <row r="455" spans="1:3">
      <c r="A455" s="269" t="s">
        <v>428</v>
      </c>
      <c r="B455" s="268">
        <v>843</v>
      </c>
      <c r="C455" s="265"/>
    </row>
    <row r="456" spans="1:3">
      <c r="A456" s="269" t="s">
        <v>429</v>
      </c>
      <c r="B456" s="275">
        <v>0</v>
      </c>
      <c r="C456" s="265"/>
    </row>
    <row r="457" spans="1:3">
      <c r="A457" s="269" t="s">
        <v>430</v>
      </c>
      <c r="B457" s="268">
        <v>123</v>
      </c>
      <c r="C457" s="265"/>
    </row>
    <row r="458" spans="1:3">
      <c r="A458" s="269" t="s">
        <v>431</v>
      </c>
      <c r="B458" s="275">
        <v>0</v>
      </c>
      <c r="C458" s="265"/>
    </row>
    <row r="459" spans="1:3">
      <c r="A459" s="269" t="s">
        <v>432</v>
      </c>
      <c r="B459" s="275">
        <v>0</v>
      </c>
      <c r="C459" s="265"/>
    </row>
    <row r="460" spans="1:3">
      <c r="A460" s="269" t="s">
        <v>433</v>
      </c>
      <c r="B460" s="275">
        <v>0</v>
      </c>
      <c r="C460" s="265"/>
    </row>
    <row r="461" spans="1:3">
      <c r="A461" s="269" t="s">
        <v>434</v>
      </c>
      <c r="B461" s="275">
        <v>0</v>
      </c>
      <c r="C461" s="265"/>
    </row>
    <row r="462" spans="1:3">
      <c r="A462" s="269" t="s">
        <v>435</v>
      </c>
      <c r="B462" s="275">
        <v>0</v>
      </c>
      <c r="C462" s="265"/>
    </row>
    <row r="463" spans="1:3">
      <c r="A463" s="269" t="s">
        <v>436</v>
      </c>
      <c r="B463" s="268">
        <v>9433</v>
      </c>
      <c r="C463" s="265"/>
    </row>
    <row r="464" spans="1:3">
      <c r="A464" s="271" t="s">
        <v>437</v>
      </c>
      <c r="B464" s="270">
        <f>SUM(B465:B471)</f>
        <v>838</v>
      </c>
      <c r="C464" s="265"/>
    </row>
    <row r="465" spans="1:3">
      <c r="A465" s="269" t="s">
        <v>143</v>
      </c>
      <c r="B465" s="268">
        <v>13</v>
      </c>
      <c r="C465" s="265"/>
    </row>
    <row r="466" spans="1:3">
      <c r="A466" s="269" t="s">
        <v>144</v>
      </c>
      <c r="B466" s="275">
        <v>0</v>
      </c>
      <c r="C466" s="265"/>
    </row>
    <row r="467" spans="1:3">
      <c r="A467" s="269" t="s">
        <v>145</v>
      </c>
      <c r="B467" s="275">
        <v>0</v>
      </c>
      <c r="C467" s="265"/>
    </row>
    <row r="468" spans="1:3">
      <c r="A468" s="269" t="s">
        <v>438</v>
      </c>
      <c r="B468" s="268">
        <v>98</v>
      </c>
      <c r="C468" s="265"/>
    </row>
    <row r="469" spans="1:3">
      <c r="A469" s="269" t="s">
        <v>439</v>
      </c>
      <c r="B469" s="268">
        <v>727</v>
      </c>
      <c r="C469" s="265"/>
    </row>
    <row r="470" spans="1:3">
      <c r="A470" s="269" t="s">
        <v>440</v>
      </c>
      <c r="B470" s="275">
        <v>0</v>
      </c>
      <c r="C470" s="265"/>
    </row>
    <row r="471" spans="1:3">
      <c r="A471" s="269" t="s">
        <v>441</v>
      </c>
      <c r="B471" s="275">
        <v>0</v>
      </c>
      <c r="C471" s="265"/>
    </row>
    <row r="472" spans="1:3">
      <c r="A472" s="271" t="s">
        <v>442</v>
      </c>
      <c r="B472" s="270">
        <f>SUM(B473:B482)</f>
        <v>1362</v>
      </c>
      <c r="C472" s="265"/>
    </row>
    <row r="473" spans="1:3">
      <c r="A473" s="269" t="s">
        <v>143</v>
      </c>
      <c r="B473" s="275">
        <v>0</v>
      </c>
      <c r="C473" s="265"/>
    </row>
    <row r="474" spans="1:3">
      <c r="A474" s="269" t="s">
        <v>144</v>
      </c>
      <c r="B474" s="275">
        <v>0</v>
      </c>
      <c r="C474" s="265"/>
    </row>
    <row r="475" spans="1:3">
      <c r="A475" s="269" t="s">
        <v>145</v>
      </c>
      <c r="B475" s="268">
        <v>11</v>
      </c>
      <c r="C475" s="265"/>
    </row>
    <row r="476" spans="1:3">
      <c r="A476" s="269" t="s">
        <v>443</v>
      </c>
      <c r="B476" s="275">
        <v>0</v>
      </c>
      <c r="C476" s="265"/>
    </row>
    <row r="477" spans="1:3">
      <c r="A477" s="269" t="s">
        <v>444</v>
      </c>
      <c r="B477" s="275">
        <v>0</v>
      </c>
      <c r="C477" s="265"/>
    </row>
    <row r="478" spans="1:3">
      <c r="A478" s="269" t="s">
        <v>445</v>
      </c>
      <c r="B478" s="268">
        <v>364</v>
      </c>
      <c r="C478" s="265"/>
    </row>
    <row r="479" spans="1:3">
      <c r="A479" s="269" t="s">
        <v>446</v>
      </c>
      <c r="B479" s="268">
        <v>700</v>
      </c>
      <c r="C479" s="265"/>
    </row>
    <row r="480" spans="1:3">
      <c r="A480" s="269" t="s">
        <v>447</v>
      </c>
      <c r="B480" s="275">
        <v>0</v>
      </c>
      <c r="C480" s="265"/>
    </row>
    <row r="481" spans="1:3">
      <c r="A481" s="269" t="s">
        <v>448</v>
      </c>
      <c r="B481" s="275">
        <v>0</v>
      </c>
      <c r="C481" s="265"/>
    </row>
    <row r="482" spans="1:3">
      <c r="A482" s="269" t="s">
        <v>449</v>
      </c>
      <c r="B482" s="268">
        <v>287</v>
      </c>
      <c r="C482" s="265"/>
    </row>
    <row r="483" spans="1:3">
      <c r="A483" s="271" t="s">
        <v>450</v>
      </c>
      <c r="B483" s="270">
        <f>SUM(B484:B491)</f>
        <v>4990</v>
      </c>
      <c r="C483" s="265"/>
    </row>
    <row r="484" spans="1:3">
      <c r="A484" s="269" t="s">
        <v>143</v>
      </c>
      <c r="B484" s="268">
        <v>462</v>
      </c>
      <c r="C484" s="265"/>
    </row>
    <row r="485" spans="1:3">
      <c r="A485" s="269" t="s">
        <v>144</v>
      </c>
      <c r="B485" s="268">
        <v>2</v>
      </c>
      <c r="C485" s="265"/>
    </row>
    <row r="486" spans="1:3">
      <c r="A486" s="269" t="s">
        <v>145</v>
      </c>
      <c r="B486" s="275">
        <v>0</v>
      </c>
      <c r="C486" s="265"/>
    </row>
    <row r="487" spans="1:3">
      <c r="A487" s="269" t="s">
        <v>451</v>
      </c>
      <c r="B487" s="275">
        <v>0</v>
      </c>
      <c r="C487" s="265"/>
    </row>
    <row r="488" spans="1:3">
      <c r="A488" s="269" t="s">
        <v>452</v>
      </c>
      <c r="B488" s="268">
        <v>565</v>
      </c>
      <c r="C488" s="265"/>
    </row>
    <row r="489" spans="1:3">
      <c r="A489" s="269" t="s">
        <v>453</v>
      </c>
      <c r="B489" s="275">
        <v>0</v>
      </c>
      <c r="C489" s="265"/>
    </row>
    <row r="490" spans="1:3">
      <c r="A490" s="269" t="s">
        <v>454</v>
      </c>
      <c r="B490" s="275">
        <v>0</v>
      </c>
      <c r="C490" s="265"/>
    </row>
    <row r="491" spans="1:3">
      <c r="A491" s="269" t="s">
        <v>455</v>
      </c>
      <c r="B491" s="268">
        <v>3961</v>
      </c>
      <c r="C491" s="265"/>
    </row>
    <row r="492" spans="1:3">
      <c r="A492" s="271" t="s">
        <v>456</v>
      </c>
      <c r="B492" s="270">
        <f>SUM(B493:B499)</f>
        <v>0</v>
      </c>
      <c r="C492" s="265"/>
    </row>
    <row r="493" spans="1:3">
      <c r="A493" s="269" t="s">
        <v>143</v>
      </c>
      <c r="B493" s="275">
        <v>0</v>
      </c>
      <c r="C493" s="265"/>
    </row>
    <row r="494" spans="1:3">
      <c r="A494" s="269" t="s">
        <v>144</v>
      </c>
      <c r="B494" s="275">
        <v>0</v>
      </c>
      <c r="C494" s="265"/>
    </row>
    <row r="495" spans="1:3">
      <c r="A495" s="269" t="s">
        <v>145</v>
      </c>
      <c r="B495" s="275">
        <v>0</v>
      </c>
      <c r="C495" s="265"/>
    </row>
    <row r="496" spans="1:3">
      <c r="A496" s="269" t="s">
        <v>457</v>
      </c>
      <c r="B496" s="275">
        <v>0</v>
      </c>
      <c r="C496" s="265"/>
    </row>
    <row r="497" spans="1:3">
      <c r="A497" s="269" t="s">
        <v>458</v>
      </c>
      <c r="B497" s="275">
        <v>0</v>
      </c>
      <c r="C497" s="265"/>
    </row>
    <row r="498" spans="1:3">
      <c r="A498" s="269" t="s">
        <v>459</v>
      </c>
      <c r="B498" s="275">
        <v>0</v>
      </c>
      <c r="C498" s="265"/>
    </row>
    <row r="499" spans="1:3">
      <c r="A499" s="269" t="s">
        <v>460</v>
      </c>
      <c r="B499" s="275">
        <v>0</v>
      </c>
      <c r="C499" s="265"/>
    </row>
    <row r="500" spans="1:3">
      <c r="A500" s="271" t="s">
        <v>461</v>
      </c>
      <c r="B500" s="270">
        <f>SUM(B501:B503)</f>
        <v>0</v>
      </c>
      <c r="C500" s="265"/>
    </row>
    <row r="501" spans="1:3">
      <c r="A501" s="269" t="s">
        <v>462</v>
      </c>
      <c r="B501" s="275">
        <v>0</v>
      </c>
      <c r="C501" s="265"/>
    </row>
    <row r="502" spans="1:3">
      <c r="A502" s="269" t="s">
        <v>463</v>
      </c>
      <c r="B502" s="275">
        <v>0</v>
      </c>
      <c r="C502" s="265"/>
    </row>
    <row r="503" spans="1:3">
      <c r="A503" s="269" t="s">
        <v>461</v>
      </c>
      <c r="B503" s="275">
        <v>0</v>
      </c>
      <c r="C503" s="265"/>
    </row>
    <row r="504" spans="1:3">
      <c r="A504" s="263" t="s">
        <v>116</v>
      </c>
      <c r="B504" s="264">
        <f>SUM(B505,B524,B532,B534,B543,B547,B557,B565,B572,B580,B589,B594,B597,B600,B603,B606,B609,B613,B617,B625,B628)</f>
        <v>142582</v>
      </c>
      <c r="C504" s="274"/>
    </row>
    <row r="505" spans="1:3">
      <c r="A505" s="271" t="s">
        <v>464</v>
      </c>
      <c r="B505" s="270">
        <f>SUM(B506:B523)</f>
        <v>4598</v>
      </c>
      <c r="C505" s="265"/>
    </row>
    <row r="506" spans="1:3">
      <c r="A506" s="269" t="s">
        <v>143</v>
      </c>
      <c r="B506" s="268">
        <v>1216</v>
      </c>
      <c r="C506" s="265"/>
    </row>
    <row r="507" spans="1:3">
      <c r="A507" s="269" t="s">
        <v>144</v>
      </c>
      <c r="B507" s="268">
        <v>25</v>
      </c>
      <c r="C507" s="265"/>
    </row>
    <row r="508" spans="1:3">
      <c r="A508" s="269" t="s">
        <v>145</v>
      </c>
      <c r="B508" s="268">
        <v>79</v>
      </c>
      <c r="C508" s="265"/>
    </row>
    <row r="509" spans="1:3">
      <c r="A509" s="269" t="s">
        <v>465</v>
      </c>
      <c r="B509" s="268">
        <v>164</v>
      </c>
      <c r="C509" s="265"/>
    </row>
    <row r="510" spans="1:3">
      <c r="A510" s="269" t="s">
        <v>466</v>
      </c>
      <c r="B510" s="268">
        <v>411</v>
      </c>
      <c r="C510" s="265"/>
    </row>
    <row r="511" spans="1:3">
      <c r="A511" s="269" t="s">
        <v>467</v>
      </c>
      <c r="B511" s="275">
        <v>0</v>
      </c>
      <c r="C511" s="265"/>
    </row>
    <row r="512" spans="1:3">
      <c r="A512" s="269" t="s">
        <v>468</v>
      </c>
      <c r="B512" s="275">
        <v>0</v>
      </c>
      <c r="C512" s="265"/>
    </row>
    <row r="513" spans="1:3">
      <c r="A513" s="269" t="s">
        <v>184</v>
      </c>
      <c r="B513" s="275">
        <v>0</v>
      </c>
      <c r="C513" s="265"/>
    </row>
    <row r="514" spans="1:3">
      <c r="A514" s="269" t="s">
        <v>469</v>
      </c>
      <c r="B514" s="268">
        <v>660</v>
      </c>
      <c r="C514" s="265"/>
    </row>
    <row r="515" spans="1:3">
      <c r="A515" s="269" t="s">
        <v>470</v>
      </c>
      <c r="B515" s="275">
        <v>0</v>
      </c>
      <c r="C515" s="265"/>
    </row>
    <row r="516" spans="1:3">
      <c r="A516" s="269" t="s">
        <v>471</v>
      </c>
      <c r="B516" s="268">
        <v>52</v>
      </c>
      <c r="C516" s="265"/>
    </row>
    <row r="517" spans="1:3">
      <c r="A517" s="269" t="s">
        <v>472</v>
      </c>
      <c r="B517" s="275">
        <v>0</v>
      </c>
      <c r="C517" s="265"/>
    </row>
    <row r="518" spans="1:3">
      <c r="A518" s="269" t="s">
        <v>473</v>
      </c>
      <c r="B518" s="275">
        <v>0</v>
      </c>
      <c r="C518" s="265"/>
    </row>
    <row r="519" spans="1:3">
      <c r="A519" s="269" t="s">
        <v>474</v>
      </c>
      <c r="B519" s="275">
        <v>0</v>
      </c>
      <c r="C519" s="265"/>
    </row>
    <row r="520" spans="1:3">
      <c r="A520" s="269" t="s">
        <v>475</v>
      </c>
      <c r="B520" s="275">
        <v>0</v>
      </c>
      <c r="C520" s="265"/>
    </row>
    <row r="521" spans="1:3">
      <c r="A521" s="269" t="s">
        <v>476</v>
      </c>
      <c r="B521" s="275">
        <v>0</v>
      </c>
      <c r="C521" s="265"/>
    </row>
    <row r="522" spans="1:3">
      <c r="A522" s="269" t="s">
        <v>152</v>
      </c>
      <c r="B522" s="275">
        <v>0</v>
      </c>
      <c r="C522" s="265"/>
    </row>
    <row r="523" spans="1:3">
      <c r="A523" s="269" t="s">
        <v>477</v>
      </c>
      <c r="B523" s="268">
        <v>1991</v>
      </c>
      <c r="C523" s="265"/>
    </row>
    <row r="524" spans="1:3">
      <c r="A524" s="271" t="s">
        <v>478</v>
      </c>
      <c r="B524" s="270">
        <f>SUM(B525:B531)</f>
        <v>2004</v>
      </c>
      <c r="C524" s="265"/>
    </row>
    <row r="525" spans="1:3">
      <c r="A525" s="269" t="s">
        <v>143</v>
      </c>
      <c r="B525" s="268">
        <v>1</v>
      </c>
      <c r="C525" s="265"/>
    </row>
    <row r="526" spans="1:3">
      <c r="A526" s="269" t="s">
        <v>144</v>
      </c>
      <c r="B526" s="268">
        <v>4</v>
      </c>
      <c r="C526" s="265"/>
    </row>
    <row r="527" spans="1:3">
      <c r="A527" s="269" t="s">
        <v>145</v>
      </c>
      <c r="B527" s="275">
        <v>0</v>
      </c>
      <c r="C527" s="265"/>
    </row>
    <row r="528" spans="1:3">
      <c r="A528" s="269" t="s">
        <v>479</v>
      </c>
      <c r="B528" s="275">
        <v>0</v>
      </c>
      <c r="C528" s="265"/>
    </row>
    <row r="529" spans="1:3">
      <c r="A529" s="269" t="s">
        <v>480</v>
      </c>
      <c r="B529" s="268">
        <v>1</v>
      </c>
      <c r="C529" s="265"/>
    </row>
    <row r="530" spans="1:3">
      <c r="A530" s="269" t="s">
        <v>481</v>
      </c>
      <c r="B530" s="275">
        <v>0</v>
      </c>
      <c r="C530" s="265"/>
    </row>
    <row r="531" spans="1:3">
      <c r="A531" s="269" t="s">
        <v>482</v>
      </c>
      <c r="B531" s="268">
        <v>1998</v>
      </c>
      <c r="C531" s="265"/>
    </row>
    <row r="532" spans="1:3">
      <c r="A532" s="271" t="s">
        <v>483</v>
      </c>
      <c r="B532" s="270">
        <f>B533</f>
        <v>0</v>
      </c>
      <c r="C532" s="265"/>
    </row>
    <row r="533" spans="1:3">
      <c r="A533" s="269" t="s">
        <v>484</v>
      </c>
      <c r="B533" s="275">
        <v>0</v>
      </c>
      <c r="C533" s="265"/>
    </row>
    <row r="534" spans="1:3">
      <c r="A534" s="271" t="s">
        <v>485</v>
      </c>
      <c r="B534" s="270">
        <f>SUM(B535:B542)</f>
        <v>83269</v>
      </c>
      <c r="C534" s="265"/>
    </row>
    <row r="535" spans="1:3">
      <c r="A535" s="269" t="s">
        <v>486</v>
      </c>
      <c r="B535" s="268">
        <v>3359</v>
      </c>
      <c r="C535" s="265"/>
    </row>
    <row r="536" spans="1:3">
      <c r="A536" s="269" t="s">
        <v>487</v>
      </c>
      <c r="B536" s="268">
        <v>222</v>
      </c>
      <c r="C536" s="265"/>
    </row>
    <row r="537" spans="1:3">
      <c r="A537" s="269" t="s">
        <v>488</v>
      </c>
      <c r="B537" s="268">
        <v>31</v>
      </c>
      <c r="C537" s="265"/>
    </row>
    <row r="538" spans="1:3">
      <c r="A538" s="269" t="s">
        <v>489</v>
      </c>
      <c r="B538" s="268">
        <v>18094</v>
      </c>
      <c r="C538" s="265"/>
    </row>
    <row r="539" spans="1:3">
      <c r="A539" s="269" t="s">
        <v>490</v>
      </c>
      <c r="B539" s="275">
        <v>0</v>
      </c>
      <c r="C539" s="265"/>
    </row>
    <row r="540" spans="1:3">
      <c r="A540" s="269" t="s">
        <v>491</v>
      </c>
      <c r="B540" s="275">
        <v>47669</v>
      </c>
      <c r="C540" s="265"/>
    </row>
    <row r="541" spans="1:3">
      <c r="A541" s="269" t="s">
        <v>492</v>
      </c>
      <c r="B541" s="275">
        <v>0</v>
      </c>
      <c r="C541" s="265"/>
    </row>
    <row r="542" spans="1:3">
      <c r="A542" s="269" t="s">
        <v>493</v>
      </c>
      <c r="B542" s="275">
        <v>13894</v>
      </c>
      <c r="C542" s="265"/>
    </row>
    <row r="543" spans="1:3">
      <c r="A543" s="271" t="s">
        <v>494</v>
      </c>
      <c r="B543" s="270">
        <f>SUM(B544:B546)</f>
        <v>0</v>
      </c>
      <c r="C543" s="265"/>
    </row>
    <row r="544" spans="1:3">
      <c r="A544" s="269" t="s">
        <v>495</v>
      </c>
      <c r="B544" s="275">
        <v>0</v>
      </c>
      <c r="C544" s="265"/>
    </row>
    <row r="545" spans="1:3">
      <c r="A545" s="269" t="s">
        <v>496</v>
      </c>
      <c r="B545" s="275">
        <v>0</v>
      </c>
      <c r="C545" s="265"/>
    </row>
    <row r="546" spans="1:3">
      <c r="A546" s="269" t="s">
        <v>497</v>
      </c>
      <c r="B546" s="275">
        <v>0</v>
      </c>
      <c r="C546" s="265"/>
    </row>
    <row r="547" spans="1:3">
      <c r="A547" s="271" t="s">
        <v>498</v>
      </c>
      <c r="B547" s="270">
        <f>SUM(B548:B556)</f>
        <v>6660</v>
      </c>
      <c r="C547" s="265"/>
    </row>
    <row r="548" spans="1:3">
      <c r="A548" s="269" t="s">
        <v>499</v>
      </c>
      <c r="B548" s="275">
        <v>360</v>
      </c>
      <c r="C548" s="265"/>
    </row>
    <row r="549" spans="1:3">
      <c r="A549" s="269" t="s">
        <v>500</v>
      </c>
      <c r="B549" s="275">
        <v>0</v>
      </c>
      <c r="C549" s="265"/>
    </row>
    <row r="550" spans="1:3">
      <c r="A550" s="269" t="s">
        <v>501</v>
      </c>
      <c r="B550" s="275">
        <v>0</v>
      </c>
      <c r="C550" s="265"/>
    </row>
    <row r="551" spans="1:3">
      <c r="A551" s="269" t="s">
        <v>502</v>
      </c>
      <c r="B551" s="275">
        <v>0</v>
      </c>
      <c r="C551" s="265"/>
    </row>
    <row r="552" spans="1:3">
      <c r="A552" s="269" t="s">
        <v>503</v>
      </c>
      <c r="B552" s="275">
        <v>200</v>
      </c>
      <c r="C552" s="265"/>
    </row>
    <row r="553" spans="1:3">
      <c r="A553" s="269" t="s">
        <v>504</v>
      </c>
      <c r="B553" s="275">
        <v>0</v>
      </c>
      <c r="C553" s="265"/>
    </row>
    <row r="554" spans="1:3">
      <c r="A554" s="269" t="s">
        <v>505</v>
      </c>
      <c r="B554" s="275">
        <v>100</v>
      </c>
      <c r="C554" s="265"/>
    </row>
    <row r="555" spans="1:3">
      <c r="A555" s="269" t="s">
        <v>506</v>
      </c>
      <c r="B555" s="275">
        <v>0</v>
      </c>
      <c r="C555" s="265"/>
    </row>
    <row r="556" spans="1:3">
      <c r="A556" s="269" t="s">
        <v>507</v>
      </c>
      <c r="B556" s="268">
        <v>6000</v>
      </c>
      <c r="C556" s="265"/>
    </row>
    <row r="557" spans="1:3">
      <c r="A557" s="271" t="s">
        <v>508</v>
      </c>
      <c r="B557" s="270">
        <f>SUM(B558:B564)</f>
        <v>4000</v>
      </c>
      <c r="C557" s="265"/>
    </row>
    <row r="558" spans="1:3">
      <c r="A558" s="269" t="s">
        <v>509</v>
      </c>
      <c r="B558" s="275">
        <v>0</v>
      </c>
      <c r="C558" s="265"/>
    </row>
    <row r="559" spans="1:3">
      <c r="A559" s="269" t="s">
        <v>510</v>
      </c>
      <c r="B559" s="275">
        <v>0</v>
      </c>
      <c r="C559" s="265"/>
    </row>
    <row r="560" spans="1:3">
      <c r="A560" s="269" t="s">
        <v>511</v>
      </c>
      <c r="B560" s="275">
        <v>0</v>
      </c>
      <c r="C560" s="265"/>
    </row>
    <row r="561" spans="1:3">
      <c r="A561" s="269" t="s">
        <v>512</v>
      </c>
      <c r="B561" s="275">
        <v>400</v>
      </c>
      <c r="C561" s="265"/>
    </row>
    <row r="562" spans="1:3">
      <c r="A562" s="269" t="s">
        <v>513</v>
      </c>
      <c r="B562" s="275">
        <v>0</v>
      </c>
      <c r="C562" s="265"/>
    </row>
    <row r="563" spans="1:3">
      <c r="A563" s="269" t="s">
        <v>514</v>
      </c>
      <c r="B563" s="275">
        <v>0</v>
      </c>
      <c r="C563" s="265"/>
    </row>
    <row r="564" spans="1:3">
      <c r="A564" s="269" t="s">
        <v>515</v>
      </c>
      <c r="B564" s="268">
        <v>3600</v>
      </c>
      <c r="C564" s="265"/>
    </row>
    <row r="565" spans="1:3">
      <c r="A565" s="271" t="s">
        <v>516</v>
      </c>
      <c r="B565" s="270">
        <f>SUM(B566:B571)</f>
        <v>3579</v>
      </c>
      <c r="C565" s="277"/>
    </row>
    <row r="566" spans="1:3">
      <c r="A566" s="269" t="s">
        <v>517</v>
      </c>
      <c r="B566" s="268">
        <v>575</v>
      </c>
      <c r="C566" s="277"/>
    </row>
    <row r="567" spans="1:3">
      <c r="A567" s="269" t="s">
        <v>518</v>
      </c>
      <c r="B567" s="268">
        <v>158</v>
      </c>
      <c r="C567" s="265"/>
    </row>
    <row r="568" spans="1:3">
      <c r="A568" s="269" t="s">
        <v>519</v>
      </c>
      <c r="B568" s="268">
        <v>66</v>
      </c>
      <c r="C568" s="265"/>
    </row>
    <row r="569" spans="1:3">
      <c r="A569" s="269" t="s">
        <v>520</v>
      </c>
      <c r="B569" s="275">
        <v>0</v>
      </c>
      <c r="C569" s="265"/>
    </row>
    <row r="570" spans="1:3">
      <c r="A570" s="269" t="s">
        <v>521</v>
      </c>
      <c r="B570" s="275">
        <v>0</v>
      </c>
      <c r="C570" s="265"/>
    </row>
    <row r="571" spans="1:3">
      <c r="A571" s="269" t="s">
        <v>522</v>
      </c>
      <c r="B571" s="268">
        <v>2780</v>
      </c>
      <c r="C571" s="265"/>
    </row>
    <row r="572" spans="1:3">
      <c r="A572" s="271" t="s">
        <v>523</v>
      </c>
      <c r="B572" s="270">
        <f>SUM(B573:B579)</f>
        <v>1475</v>
      </c>
      <c r="C572" s="277"/>
    </row>
    <row r="573" spans="1:3">
      <c r="A573" s="269" t="s">
        <v>524</v>
      </c>
      <c r="B573" s="268">
        <v>298</v>
      </c>
      <c r="C573" s="277"/>
    </row>
    <row r="574" spans="1:3">
      <c r="A574" s="269" t="s">
        <v>525</v>
      </c>
      <c r="B574" s="275">
        <v>60</v>
      </c>
      <c r="C574" s="277"/>
    </row>
    <row r="575" spans="1:3">
      <c r="A575" s="269" t="s">
        <v>526</v>
      </c>
      <c r="B575" s="275">
        <v>0</v>
      </c>
      <c r="C575" s="265"/>
    </row>
    <row r="576" spans="1:3">
      <c r="A576" s="269" t="s">
        <v>527</v>
      </c>
      <c r="B576" s="268">
        <v>214</v>
      </c>
      <c r="C576" s="265"/>
    </row>
    <row r="577" spans="1:3">
      <c r="A577" s="269" t="s">
        <v>528</v>
      </c>
      <c r="B577" s="268">
        <v>866</v>
      </c>
      <c r="C577" s="265"/>
    </row>
    <row r="578" spans="1:3">
      <c r="A578" s="269" t="s">
        <v>529</v>
      </c>
      <c r="B578" s="275">
        <v>0</v>
      </c>
      <c r="C578" s="265"/>
    </row>
    <row r="579" spans="1:3">
      <c r="A579" s="269" t="s">
        <v>530</v>
      </c>
      <c r="B579" s="268">
        <v>37</v>
      </c>
      <c r="C579" s="265"/>
    </row>
    <row r="580" spans="1:3">
      <c r="A580" s="271" t="s">
        <v>531</v>
      </c>
      <c r="B580" s="270">
        <f>SUM(B581:B588)</f>
        <v>4201</v>
      </c>
      <c r="C580" s="265"/>
    </row>
    <row r="581" spans="1:3">
      <c r="A581" s="269" t="s">
        <v>143</v>
      </c>
      <c r="B581" s="268">
        <v>400</v>
      </c>
      <c r="C581" s="265"/>
    </row>
    <row r="582" spans="1:3">
      <c r="A582" s="269" t="s">
        <v>144</v>
      </c>
      <c r="B582" s="275">
        <v>1</v>
      </c>
      <c r="C582" s="265"/>
    </row>
    <row r="583" spans="1:3">
      <c r="A583" s="269" t="s">
        <v>145</v>
      </c>
      <c r="B583" s="275">
        <v>0</v>
      </c>
      <c r="C583" s="265"/>
    </row>
    <row r="584" spans="1:3">
      <c r="A584" s="269" t="s">
        <v>532</v>
      </c>
      <c r="B584" s="275">
        <v>0</v>
      </c>
      <c r="C584" s="265"/>
    </row>
    <row r="585" spans="1:3">
      <c r="A585" s="269" t="s">
        <v>533</v>
      </c>
      <c r="B585" s="275">
        <v>800</v>
      </c>
      <c r="C585" s="265"/>
    </row>
    <row r="586" spans="1:3">
      <c r="A586" s="269" t="s">
        <v>534</v>
      </c>
      <c r="B586" s="275">
        <v>0</v>
      </c>
      <c r="C586" s="265"/>
    </row>
    <row r="587" spans="1:3">
      <c r="A587" s="269" t="s">
        <v>535</v>
      </c>
      <c r="B587" s="275">
        <v>0</v>
      </c>
      <c r="C587" s="265"/>
    </row>
    <row r="588" spans="1:3">
      <c r="A588" s="269" t="s">
        <v>536</v>
      </c>
      <c r="B588" s="268">
        <v>3000</v>
      </c>
      <c r="C588" s="265"/>
    </row>
    <row r="589" spans="1:3">
      <c r="A589" s="271" t="s">
        <v>537</v>
      </c>
      <c r="B589" s="270">
        <f>SUM(B590:B593)</f>
        <v>0</v>
      </c>
      <c r="C589" s="265"/>
    </row>
    <row r="590" spans="1:3">
      <c r="A590" s="269" t="s">
        <v>143</v>
      </c>
      <c r="B590" s="275">
        <v>0</v>
      </c>
      <c r="C590" s="265"/>
    </row>
    <row r="591" spans="1:3">
      <c r="A591" s="269" t="s">
        <v>144</v>
      </c>
      <c r="B591" s="275">
        <v>0</v>
      </c>
      <c r="C591" s="265"/>
    </row>
    <row r="592" spans="1:3">
      <c r="A592" s="269" t="s">
        <v>145</v>
      </c>
      <c r="B592" s="275">
        <v>0</v>
      </c>
      <c r="C592" s="265"/>
    </row>
    <row r="593" spans="1:3">
      <c r="A593" s="269" t="s">
        <v>538</v>
      </c>
      <c r="B593" s="275">
        <v>0</v>
      </c>
      <c r="C593" s="265"/>
    </row>
    <row r="594" spans="1:3">
      <c r="A594" s="271" t="s">
        <v>539</v>
      </c>
      <c r="B594" s="270">
        <f>SUM(B595:B596)</f>
        <v>3000</v>
      </c>
      <c r="C594" s="265"/>
    </row>
    <row r="595" spans="1:3">
      <c r="A595" s="269" t="s">
        <v>540</v>
      </c>
      <c r="B595" s="268">
        <v>3000</v>
      </c>
      <c r="C595" s="265"/>
    </row>
    <row r="596" spans="1:3">
      <c r="A596" s="269" t="s">
        <v>541</v>
      </c>
      <c r="B596" s="275">
        <v>0</v>
      </c>
      <c r="C596" s="265"/>
    </row>
    <row r="597" spans="1:3">
      <c r="A597" s="271" t="s">
        <v>542</v>
      </c>
      <c r="B597" s="270">
        <f>SUM(B598:B599)</f>
        <v>266</v>
      </c>
      <c r="C597" s="265"/>
    </row>
    <row r="598" spans="1:3">
      <c r="A598" s="269" t="s">
        <v>543</v>
      </c>
      <c r="B598" s="268">
        <v>48</v>
      </c>
      <c r="C598" s="265"/>
    </row>
    <row r="599" spans="1:3">
      <c r="A599" s="269" t="s">
        <v>544</v>
      </c>
      <c r="B599" s="268">
        <v>218</v>
      </c>
      <c r="C599" s="265"/>
    </row>
    <row r="600" spans="1:3">
      <c r="A600" s="271" t="s">
        <v>545</v>
      </c>
      <c r="B600" s="270">
        <f>SUM(B601:B602)</f>
        <v>0</v>
      </c>
      <c r="C600" s="265"/>
    </row>
    <row r="601" spans="1:3">
      <c r="A601" s="269" t="s">
        <v>546</v>
      </c>
      <c r="B601" s="275">
        <v>0</v>
      </c>
      <c r="C601" s="265"/>
    </row>
    <row r="602" spans="1:3">
      <c r="A602" s="269" t="s">
        <v>547</v>
      </c>
      <c r="B602" s="275">
        <v>0</v>
      </c>
      <c r="C602" s="265"/>
    </row>
    <row r="603" spans="1:3">
      <c r="A603" s="271" t="s">
        <v>548</v>
      </c>
      <c r="B603" s="270">
        <f>SUM(B604:B605)</f>
        <v>0</v>
      </c>
      <c r="C603" s="265"/>
    </row>
    <row r="604" spans="1:3">
      <c r="A604" s="269" t="s">
        <v>549</v>
      </c>
      <c r="B604" s="275">
        <v>0</v>
      </c>
      <c r="C604" s="265"/>
    </row>
    <row r="605" spans="1:3">
      <c r="A605" s="269" t="s">
        <v>550</v>
      </c>
      <c r="B605" s="275">
        <v>0</v>
      </c>
      <c r="C605" s="265"/>
    </row>
    <row r="606" spans="1:3">
      <c r="A606" s="271" t="s">
        <v>551</v>
      </c>
      <c r="B606" s="270">
        <f>SUM(B607:B608)</f>
        <v>0</v>
      </c>
      <c r="C606" s="265"/>
    </row>
    <row r="607" spans="1:3">
      <c r="A607" s="269" t="s">
        <v>552</v>
      </c>
      <c r="B607" s="275">
        <v>0</v>
      </c>
      <c r="C607" s="265"/>
    </row>
    <row r="608" spans="1:3">
      <c r="A608" s="269" t="s">
        <v>553</v>
      </c>
      <c r="B608" s="275">
        <v>0</v>
      </c>
      <c r="C608" s="265"/>
    </row>
    <row r="609" spans="1:3">
      <c r="A609" s="271" t="s">
        <v>554</v>
      </c>
      <c r="B609" s="270">
        <f>SUM(B610:B612)</f>
        <v>3850</v>
      </c>
      <c r="C609" s="265"/>
    </row>
    <row r="610" spans="1:3">
      <c r="A610" s="269" t="s">
        <v>555</v>
      </c>
      <c r="B610" s="268">
        <v>3850</v>
      </c>
      <c r="C610" s="265"/>
    </row>
    <row r="611" spans="1:3">
      <c r="A611" s="269" t="s">
        <v>556</v>
      </c>
      <c r="B611" s="275">
        <v>0</v>
      </c>
      <c r="C611" s="265"/>
    </row>
    <row r="612" spans="1:3">
      <c r="A612" s="269" t="s">
        <v>557</v>
      </c>
      <c r="B612" s="275">
        <v>0</v>
      </c>
      <c r="C612" s="265"/>
    </row>
    <row r="613" spans="1:3">
      <c r="A613" s="271" t="s">
        <v>558</v>
      </c>
      <c r="B613" s="270">
        <f>SUM(B614:B616)</f>
        <v>200</v>
      </c>
      <c r="C613" s="265"/>
    </row>
    <row r="614" spans="1:3">
      <c r="A614" s="269" t="s">
        <v>559</v>
      </c>
      <c r="B614" s="275">
        <v>0</v>
      </c>
      <c r="C614" s="265"/>
    </row>
    <row r="615" spans="1:3">
      <c r="A615" s="269" t="s">
        <v>560</v>
      </c>
      <c r="B615" s="268">
        <v>200</v>
      </c>
      <c r="C615" s="265"/>
    </row>
    <row r="616" spans="1:3">
      <c r="A616" s="269" t="s">
        <v>561</v>
      </c>
      <c r="B616" s="275">
        <v>0</v>
      </c>
      <c r="C616" s="265"/>
    </row>
    <row r="617" spans="1:3">
      <c r="A617" s="278" t="s">
        <v>562</v>
      </c>
      <c r="B617" s="270">
        <f>SUM(B618:B624)</f>
        <v>1268</v>
      </c>
      <c r="C617" s="265"/>
    </row>
    <row r="618" spans="1:3">
      <c r="A618" s="269" t="s">
        <v>143</v>
      </c>
      <c r="B618" s="268">
        <v>230</v>
      </c>
      <c r="C618" s="277"/>
    </row>
    <row r="619" spans="1:3">
      <c r="A619" s="269" t="s">
        <v>144</v>
      </c>
      <c r="B619" s="268">
        <v>218</v>
      </c>
      <c r="C619" s="265"/>
    </row>
    <row r="620" spans="1:3">
      <c r="A620" s="269" t="s">
        <v>145</v>
      </c>
      <c r="B620" s="275">
        <v>0</v>
      </c>
      <c r="C620" s="265"/>
    </row>
    <row r="621" spans="1:3">
      <c r="A621" s="269" t="s">
        <v>563</v>
      </c>
      <c r="B621" s="268">
        <v>820</v>
      </c>
      <c r="C621" s="265"/>
    </row>
    <row r="622" spans="1:3">
      <c r="A622" s="269" t="s">
        <v>564</v>
      </c>
      <c r="B622" s="275">
        <v>0</v>
      </c>
      <c r="C622" s="265"/>
    </row>
    <row r="623" spans="1:3">
      <c r="A623" s="269" t="s">
        <v>152</v>
      </c>
      <c r="B623" s="275">
        <v>0</v>
      </c>
      <c r="C623" s="265"/>
    </row>
    <row r="624" spans="1:3">
      <c r="A624" s="269" t="s">
        <v>565</v>
      </c>
      <c r="B624" s="275">
        <v>0</v>
      </c>
      <c r="C624" s="265"/>
    </row>
    <row r="625" spans="1:3">
      <c r="A625" s="271" t="s">
        <v>566</v>
      </c>
      <c r="B625" s="270">
        <f>SUM(B626:B627)</f>
        <v>0</v>
      </c>
      <c r="C625" s="265"/>
    </row>
    <row r="626" spans="1:3">
      <c r="A626" s="269" t="s">
        <v>567</v>
      </c>
      <c r="B626" s="275">
        <v>0</v>
      </c>
      <c r="C626" s="265"/>
    </row>
    <row r="627" spans="1:3">
      <c r="A627" s="269" t="s">
        <v>568</v>
      </c>
      <c r="B627" s="275">
        <v>0</v>
      </c>
      <c r="C627" s="265"/>
    </row>
    <row r="628" spans="1:3">
      <c r="A628" s="271" t="s">
        <v>569</v>
      </c>
      <c r="B628" s="276">
        <f>34330-10118</f>
        <v>24212</v>
      </c>
      <c r="C628" s="265"/>
    </row>
    <row r="629" spans="1:3">
      <c r="A629" s="263" t="s">
        <v>117</v>
      </c>
      <c r="B629" s="264">
        <f>SUM(B630,B635,B649,B653,B665,B668,B672,B677,B681,B685,B688,B697,B698)</f>
        <v>48734</v>
      </c>
      <c r="C629" s="274"/>
    </row>
    <row r="630" spans="1:3">
      <c r="A630" s="271" t="s">
        <v>570</v>
      </c>
      <c r="B630" s="270">
        <f>SUM(B631:B634)</f>
        <v>1110</v>
      </c>
      <c r="C630" s="265"/>
    </row>
    <row r="631" spans="1:3">
      <c r="A631" s="269" t="s">
        <v>143</v>
      </c>
      <c r="B631" s="268">
        <v>910</v>
      </c>
      <c r="C631" s="265"/>
    </row>
    <row r="632" spans="1:3">
      <c r="A632" s="269" t="s">
        <v>144</v>
      </c>
      <c r="B632" s="275">
        <v>0</v>
      </c>
      <c r="C632" s="265"/>
    </row>
    <row r="633" spans="1:3">
      <c r="A633" s="269" t="s">
        <v>145</v>
      </c>
      <c r="B633" s="275">
        <v>0</v>
      </c>
      <c r="C633" s="265"/>
    </row>
    <row r="634" spans="1:3">
      <c r="A634" s="269" t="s">
        <v>571</v>
      </c>
      <c r="B634" s="268">
        <v>200</v>
      </c>
      <c r="C634" s="265"/>
    </row>
    <row r="635" spans="1:3">
      <c r="A635" s="271" t="s">
        <v>572</v>
      </c>
      <c r="B635" s="270">
        <f>SUM(B636:B648)</f>
        <v>6665</v>
      </c>
      <c r="C635" s="265"/>
    </row>
    <row r="636" spans="1:3">
      <c r="A636" s="269" t="s">
        <v>573</v>
      </c>
      <c r="B636" s="268">
        <v>5604</v>
      </c>
      <c r="C636" s="265"/>
    </row>
    <row r="637" spans="1:3">
      <c r="A637" s="269" t="s">
        <v>574</v>
      </c>
      <c r="B637" s="268">
        <v>161</v>
      </c>
      <c r="C637" s="265"/>
    </row>
    <row r="638" spans="1:3">
      <c r="A638" s="269" t="s">
        <v>575</v>
      </c>
      <c r="B638" s="275">
        <v>0</v>
      </c>
      <c r="C638" s="265"/>
    </row>
    <row r="639" spans="1:3">
      <c r="A639" s="269" t="s">
        <v>576</v>
      </c>
      <c r="B639" s="275">
        <v>0</v>
      </c>
      <c r="C639" s="277"/>
    </row>
    <row r="640" spans="1:3">
      <c r="A640" s="269" t="s">
        <v>577</v>
      </c>
      <c r="B640" s="275">
        <v>0</v>
      </c>
      <c r="C640" s="277"/>
    </row>
    <row r="641" spans="1:3">
      <c r="A641" s="269" t="s">
        <v>578</v>
      </c>
      <c r="B641" s="275">
        <v>0</v>
      </c>
      <c r="C641" s="277"/>
    </row>
    <row r="642" spans="1:3">
      <c r="A642" s="269" t="s">
        <v>579</v>
      </c>
      <c r="B642" s="275">
        <v>0</v>
      </c>
      <c r="C642" s="265"/>
    </row>
    <row r="643" spans="1:3">
      <c r="A643" s="269" t="s">
        <v>580</v>
      </c>
      <c r="B643" s="275">
        <v>0</v>
      </c>
      <c r="C643" s="265"/>
    </row>
    <row r="644" spans="1:3">
      <c r="A644" s="269" t="s">
        <v>581</v>
      </c>
      <c r="B644" s="275">
        <v>0</v>
      </c>
      <c r="C644" s="265"/>
    </row>
    <row r="645" spans="1:3">
      <c r="A645" s="269" t="s">
        <v>582</v>
      </c>
      <c r="B645" s="275">
        <v>0</v>
      </c>
      <c r="C645" s="265"/>
    </row>
    <row r="646" spans="1:3">
      <c r="A646" s="269" t="s">
        <v>583</v>
      </c>
      <c r="B646" s="275">
        <v>0</v>
      </c>
      <c r="C646" s="265"/>
    </row>
    <row r="647" spans="1:3">
      <c r="A647" s="269" t="s">
        <v>584</v>
      </c>
      <c r="B647" s="275">
        <v>0</v>
      </c>
      <c r="C647" s="265"/>
    </row>
    <row r="648" spans="1:3">
      <c r="A648" s="269" t="s">
        <v>585</v>
      </c>
      <c r="B648" s="268">
        <v>900</v>
      </c>
      <c r="C648" s="265"/>
    </row>
    <row r="649" spans="1:3">
      <c r="A649" s="271" t="s">
        <v>586</v>
      </c>
      <c r="B649" s="270">
        <f>SUM(B650:B652)</f>
        <v>1910</v>
      </c>
      <c r="C649" s="277"/>
    </row>
    <row r="650" spans="1:3">
      <c r="A650" s="269" t="s">
        <v>587</v>
      </c>
      <c r="B650" s="275">
        <v>0</v>
      </c>
      <c r="C650" s="277"/>
    </row>
    <row r="651" spans="1:3">
      <c r="A651" s="269" t="s">
        <v>588</v>
      </c>
      <c r="B651" s="275">
        <v>0</v>
      </c>
      <c r="C651" s="277"/>
    </row>
    <row r="652" spans="1:3">
      <c r="A652" s="269" t="s">
        <v>589</v>
      </c>
      <c r="B652" s="268">
        <v>1910</v>
      </c>
      <c r="C652" s="277"/>
    </row>
    <row r="653" spans="1:3">
      <c r="A653" s="271" t="s">
        <v>590</v>
      </c>
      <c r="B653" s="270">
        <f>SUM(B654:B664)</f>
        <v>9487</v>
      </c>
      <c r="C653" s="277"/>
    </row>
    <row r="654" spans="1:3">
      <c r="A654" s="269" t="s">
        <v>591</v>
      </c>
      <c r="B654" s="268">
        <v>1039</v>
      </c>
      <c r="C654" s="277"/>
    </row>
    <row r="655" spans="1:3">
      <c r="A655" s="269" t="s">
        <v>592</v>
      </c>
      <c r="B655" s="268">
        <v>349</v>
      </c>
      <c r="C655" s="277"/>
    </row>
    <row r="656" spans="1:3">
      <c r="A656" s="269" t="s">
        <v>593</v>
      </c>
      <c r="B656" s="268">
        <v>1177</v>
      </c>
      <c r="C656" s="277"/>
    </row>
    <row r="657" spans="1:3">
      <c r="A657" s="269" t="s">
        <v>594</v>
      </c>
      <c r="B657" s="275">
        <v>0</v>
      </c>
      <c r="C657" s="277"/>
    </row>
    <row r="658" spans="1:3">
      <c r="A658" s="269" t="s">
        <v>595</v>
      </c>
      <c r="B658" s="275">
        <v>200</v>
      </c>
      <c r="C658" s="265"/>
    </row>
    <row r="659" spans="1:3">
      <c r="A659" s="269" t="s">
        <v>596</v>
      </c>
      <c r="B659" s="268">
        <v>6000</v>
      </c>
      <c r="C659" s="265"/>
    </row>
    <row r="660" spans="1:3">
      <c r="A660" s="269" t="s">
        <v>597</v>
      </c>
      <c r="B660" s="275">
        <v>0</v>
      </c>
      <c r="C660" s="265"/>
    </row>
    <row r="661" spans="1:3">
      <c r="A661" s="269" t="s">
        <v>598</v>
      </c>
      <c r="B661" s="275">
        <v>0</v>
      </c>
      <c r="C661" s="265"/>
    </row>
    <row r="662" spans="1:3">
      <c r="A662" s="269" t="s">
        <v>599</v>
      </c>
      <c r="B662" s="275">
        <v>14</v>
      </c>
      <c r="C662" s="265"/>
    </row>
    <row r="663" spans="1:3">
      <c r="A663" s="269" t="s">
        <v>600</v>
      </c>
      <c r="B663" s="275">
        <v>500</v>
      </c>
      <c r="C663" s="265"/>
    </row>
    <row r="664" spans="1:3">
      <c r="A664" s="269" t="s">
        <v>601</v>
      </c>
      <c r="B664" s="275">
        <v>208</v>
      </c>
      <c r="C664" s="265"/>
    </row>
    <row r="665" spans="1:3">
      <c r="A665" s="271" t="s">
        <v>602</v>
      </c>
      <c r="B665" s="270">
        <f>SUM(B666:B667)</f>
        <v>140</v>
      </c>
      <c r="C665" s="265"/>
    </row>
    <row r="666" spans="1:3">
      <c r="A666" s="269" t="s">
        <v>603</v>
      </c>
      <c r="B666" s="268">
        <v>140</v>
      </c>
      <c r="C666" s="265"/>
    </row>
    <row r="667" spans="1:3">
      <c r="A667" s="269" t="s">
        <v>604</v>
      </c>
      <c r="B667" s="275">
        <v>0</v>
      </c>
      <c r="C667" s="265"/>
    </row>
    <row r="668" spans="1:3">
      <c r="A668" s="271" t="s">
        <v>605</v>
      </c>
      <c r="B668" s="270">
        <f>SUM(B669:B671)</f>
        <v>5300</v>
      </c>
      <c r="C668" s="265"/>
    </row>
    <row r="669" spans="1:3">
      <c r="A669" s="269" t="s">
        <v>606</v>
      </c>
      <c r="B669" s="275">
        <v>0</v>
      </c>
      <c r="C669" s="265"/>
    </row>
    <row r="670" spans="1:3">
      <c r="A670" s="269" t="s">
        <v>607</v>
      </c>
      <c r="B670" s="275">
        <v>1700</v>
      </c>
      <c r="C670" s="265"/>
    </row>
    <row r="671" spans="1:3">
      <c r="A671" s="269" t="s">
        <v>608</v>
      </c>
      <c r="B671" s="268">
        <v>3600</v>
      </c>
      <c r="C671" s="265"/>
    </row>
    <row r="672" spans="1:3">
      <c r="A672" s="271" t="s">
        <v>609</v>
      </c>
      <c r="B672" s="270">
        <f>SUM(B673:B676)</f>
        <v>14037</v>
      </c>
      <c r="C672" s="265"/>
    </row>
    <row r="673" spans="1:3">
      <c r="A673" s="269" t="s">
        <v>610</v>
      </c>
      <c r="B673" s="268">
        <v>3840</v>
      </c>
      <c r="C673" s="265"/>
    </row>
    <row r="674" spans="1:3">
      <c r="A674" s="269" t="s">
        <v>611</v>
      </c>
      <c r="B674" s="268">
        <v>4246</v>
      </c>
      <c r="C674" s="265"/>
    </row>
    <row r="675" spans="1:3">
      <c r="A675" s="269" t="s">
        <v>612</v>
      </c>
      <c r="B675" s="268">
        <v>3331</v>
      </c>
      <c r="C675" s="265"/>
    </row>
    <row r="676" spans="1:3">
      <c r="A676" s="269" t="s">
        <v>613</v>
      </c>
      <c r="B676" s="268">
        <v>2620</v>
      </c>
      <c r="C676" s="265"/>
    </row>
    <row r="677" spans="1:3">
      <c r="A677" s="271" t="s">
        <v>614</v>
      </c>
      <c r="B677" s="270">
        <f>SUM(B678:B680)</f>
        <v>8600</v>
      </c>
      <c r="C677" s="265"/>
    </row>
    <row r="678" spans="1:3">
      <c r="A678" s="269" t="s">
        <v>615</v>
      </c>
      <c r="B678" s="275">
        <v>0</v>
      </c>
      <c r="C678" s="265"/>
    </row>
    <row r="679" spans="1:3">
      <c r="A679" s="269" t="s">
        <v>616</v>
      </c>
      <c r="B679" s="268">
        <v>6500</v>
      </c>
      <c r="C679" s="265"/>
    </row>
    <row r="680" spans="1:3">
      <c r="A680" s="269" t="s">
        <v>617</v>
      </c>
      <c r="B680" s="268">
        <v>2100</v>
      </c>
      <c r="C680" s="265"/>
    </row>
    <row r="681" spans="1:3">
      <c r="A681" s="271" t="s">
        <v>618</v>
      </c>
      <c r="B681" s="270">
        <f>SUM(B682:B684)</f>
        <v>0</v>
      </c>
      <c r="C681" s="265"/>
    </row>
    <row r="682" spans="1:3">
      <c r="A682" s="269" t="s">
        <v>619</v>
      </c>
      <c r="B682" s="275">
        <v>0</v>
      </c>
      <c r="C682" s="265"/>
    </row>
    <row r="683" spans="1:3">
      <c r="A683" s="269" t="s">
        <v>620</v>
      </c>
      <c r="B683" s="275">
        <v>0</v>
      </c>
      <c r="C683" s="265"/>
    </row>
    <row r="684" spans="1:3">
      <c r="A684" s="269" t="s">
        <v>621</v>
      </c>
      <c r="B684" s="275">
        <v>0</v>
      </c>
      <c r="C684" s="265"/>
    </row>
    <row r="685" spans="1:3">
      <c r="A685" s="271" t="s">
        <v>622</v>
      </c>
      <c r="B685" s="270">
        <f>SUM(B686:B687)</f>
        <v>0</v>
      </c>
      <c r="C685" s="265"/>
    </row>
    <row r="686" spans="1:3">
      <c r="A686" s="269" t="s">
        <v>623</v>
      </c>
      <c r="B686" s="275">
        <v>0</v>
      </c>
      <c r="C686" s="265"/>
    </row>
    <row r="687" spans="1:3">
      <c r="A687" s="269" t="s">
        <v>624</v>
      </c>
      <c r="B687" s="275">
        <v>0</v>
      </c>
      <c r="C687" s="265"/>
    </row>
    <row r="688" spans="1:3">
      <c r="A688" s="271" t="s">
        <v>625</v>
      </c>
      <c r="B688" s="270">
        <f>SUM(B689:B696)</f>
        <v>1096</v>
      </c>
      <c r="C688" s="265"/>
    </row>
    <row r="689" spans="1:3">
      <c r="A689" s="269" t="s">
        <v>143</v>
      </c>
      <c r="B689" s="268">
        <v>1096</v>
      </c>
      <c r="C689" s="265"/>
    </row>
    <row r="690" spans="1:3">
      <c r="A690" s="269" t="s">
        <v>144</v>
      </c>
      <c r="B690" s="275">
        <v>0</v>
      </c>
      <c r="C690" s="265"/>
    </row>
    <row r="691" spans="1:3">
      <c r="A691" s="269" t="s">
        <v>145</v>
      </c>
      <c r="B691" s="275">
        <v>0</v>
      </c>
      <c r="C691" s="265"/>
    </row>
    <row r="692" spans="1:3">
      <c r="A692" s="269" t="s">
        <v>184</v>
      </c>
      <c r="B692" s="275">
        <v>0</v>
      </c>
      <c r="C692" s="265"/>
    </row>
    <row r="693" spans="1:3">
      <c r="A693" s="269" t="s">
        <v>626</v>
      </c>
      <c r="B693" s="275">
        <v>0</v>
      </c>
      <c r="C693" s="265"/>
    </row>
    <row r="694" spans="1:3">
      <c r="A694" s="269" t="s">
        <v>627</v>
      </c>
      <c r="B694" s="275">
        <v>0</v>
      </c>
      <c r="C694" s="265"/>
    </row>
    <row r="695" spans="1:3">
      <c r="A695" s="269" t="s">
        <v>152</v>
      </c>
      <c r="B695" s="275">
        <v>0</v>
      </c>
      <c r="C695" s="265"/>
    </row>
    <row r="696" spans="1:3">
      <c r="A696" s="269" t="s">
        <v>628</v>
      </c>
      <c r="B696" s="275">
        <v>0</v>
      </c>
      <c r="C696" s="265"/>
    </row>
    <row r="697" spans="1:3">
      <c r="A697" s="269" t="s">
        <v>629</v>
      </c>
      <c r="B697" s="275">
        <v>0</v>
      </c>
      <c r="C697" s="265"/>
    </row>
    <row r="698" spans="1:3">
      <c r="A698" s="271" t="s">
        <v>630</v>
      </c>
      <c r="B698" s="276">
        <v>389</v>
      </c>
      <c r="C698" s="265"/>
    </row>
    <row r="699" spans="1:3">
      <c r="A699" s="263" t="s">
        <v>118</v>
      </c>
      <c r="B699" s="264">
        <f>SUM(B700,B710,B714,B723,B728,B735,B741,B744,B747,B748,B749,B755,B756,B757,B772)</f>
        <v>23533</v>
      </c>
      <c r="C699" s="274"/>
    </row>
    <row r="700" spans="1:3">
      <c r="A700" s="271" t="s">
        <v>631</v>
      </c>
      <c r="B700" s="270">
        <f>SUM(B701:B709)</f>
        <v>13644</v>
      </c>
      <c r="C700" s="265"/>
    </row>
    <row r="701" spans="1:3">
      <c r="A701" s="269" t="s">
        <v>143</v>
      </c>
      <c r="B701" s="268">
        <v>4474</v>
      </c>
      <c r="C701" s="265"/>
    </row>
    <row r="702" spans="1:3">
      <c r="A702" s="269" t="s">
        <v>144</v>
      </c>
      <c r="B702" s="268">
        <v>3018</v>
      </c>
      <c r="C702" s="265"/>
    </row>
    <row r="703" spans="1:3">
      <c r="A703" s="269" t="s">
        <v>145</v>
      </c>
      <c r="B703" s="275">
        <v>0</v>
      </c>
      <c r="C703" s="265"/>
    </row>
    <row r="704" spans="1:3">
      <c r="A704" s="269" t="s">
        <v>632</v>
      </c>
      <c r="B704" s="275">
        <v>0</v>
      </c>
      <c r="C704" s="265"/>
    </row>
    <row r="705" spans="1:3">
      <c r="A705" s="269" t="s">
        <v>633</v>
      </c>
      <c r="B705" s="275">
        <v>0</v>
      </c>
      <c r="C705" s="265"/>
    </row>
    <row r="706" spans="1:3">
      <c r="A706" s="269" t="s">
        <v>634</v>
      </c>
      <c r="B706" s="275">
        <v>0</v>
      </c>
      <c r="C706" s="265"/>
    </row>
    <row r="707" spans="1:3">
      <c r="A707" s="269" t="s">
        <v>635</v>
      </c>
      <c r="B707" s="275">
        <v>0</v>
      </c>
      <c r="C707" s="265"/>
    </row>
    <row r="708" spans="1:3">
      <c r="A708" s="269" t="s">
        <v>636</v>
      </c>
      <c r="B708" s="275">
        <v>0</v>
      </c>
      <c r="C708" s="265"/>
    </row>
    <row r="709" spans="1:3">
      <c r="A709" s="269" t="s">
        <v>637</v>
      </c>
      <c r="B709" s="268">
        <v>6152</v>
      </c>
      <c r="C709" s="265"/>
    </row>
    <row r="710" spans="1:3">
      <c r="A710" s="271" t="s">
        <v>638</v>
      </c>
      <c r="B710" s="270">
        <f>SUM(B711:B713)</f>
        <v>383</v>
      </c>
      <c r="C710" s="277"/>
    </row>
    <row r="711" spans="1:3">
      <c r="A711" s="269" t="s">
        <v>639</v>
      </c>
      <c r="B711" s="275">
        <v>0</v>
      </c>
      <c r="C711" s="277"/>
    </row>
    <row r="712" spans="1:3">
      <c r="A712" s="269" t="s">
        <v>640</v>
      </c>
      <c r="B712" s="275">
        <v>0</v>
      </c>
      <c r="C712" s="277"/>
    </row>
    <row r="713" spans="1:3">
      <c r="A713" s="269" t="s">
        <v>641</v>
      </c>
      <c r="B713" s="268">
        <v>383</v>
      </c>
      <c r="C713" s="277"/>
    </row>
    <row r="714" spans="1:3">
      <c r="A714" s="271" t="s">
        <v>642</v>
      </c>
      <c r="B714" s="270">
        <f>SUM(B715:B722)</f>
        <v>6800</v>
      </c>
      <c r="C714" s="277"/>
    </row>
    <row r="715" spans="1:3">
      <c r="A715" s="269" t="s">
        <v>643</v>
      </c>
      <c r="B715" s="275">
        <v>800</v>
      </c>
      <c r="C715" s="277"/>
    </row>
    <row r="716" spans="1:3">
      <c r="A716" s="269" t="s">
        <v>644</v>
      </c>
      <c r="B716" s="275">
        <v>2000</v>
      </c>
      <c r="C716" s="277"/>
    </row>
    <row r="717" spans="1:3">
      <c r="A717" s="269" t="s">
        <v>645</v>
      </c>
      <c r="B717" s="275">
        <v>0</v>
      </c>
      <c r="C717" s="277"/>
    </row>
    <row r="718" spans="1:3">
      <c r="A718" s="269" t="s">
        <v>646</v>
      </c>
      <c r="B718" s="275">
        <v>0</v>
      </c>
      <c r="C718" s="277"/>
    </row>
    <row r="719" spans="1:3">
      <c r="A719" s="269" t="s">
        <v>647</v>
      </c>
      <c r="B719" s="275">
        <v>0</v>
      </c>
      <c r="C719" s="277"/>
    </row>
    <row r="720" spans="1:3">
      <c r="A720" s="269" t="s">
        <v>648</v>
      </c>
      <c r="B720" s="275">
        <v>0</v>
      </c>
      <c r="C720" s="277"/>
    </row>
    <row r="721" spans="1:3">
      <c r="A721" s="269" t="s">
        <v>649</v>
      </c>
      <c r="B721" s="275">
        <v>0</v>
      </c>
      <c r="C721" s="277"/>
    </row>
    <row r="722" spans="1:3">
      <c r="A722" s="269" t="s">
        <v>650</v>
      </c>
      <c r="B722" s="268">
        <v>4000</v>
      </c>
      <c r="C722" s="277"/>
    </row>
    <row r="723" spans="1:3">
      <c r="A723" s="271" t="s">
        <v>651</v>
      </c>
      <c r="B723" s="270">
        <f>SUM(B724:B727)</f>
        <v>0</v>
      </c>
      <c r="C723" s="277"/>
    </row>
    <row r="724" spans="1:3">
      <c r="A724" s="269" t="s">
        <v>652</v>
      </c>
      <c r="B724" s="275">
        <v>0</v>
      </c>
      <c r="C724" s="277"/>
    </row>
    <row r="725" spans="1:3">
      <c r="A725" s="269" t="s">
        <v>653</v>
      </c>
      <c r="B725" s="275">
        <v>0</v>
      </c>
      <c r="C725" s="277"/>
    </row>
    <row r="726" spans="1:3">
      <c r="A726" s="269" t="s">
        <v>654</v>
      </c>
      <c r="B726" s="275">
        <v>0</v>
      </c>
      <c r="C726" s="277"/>
    </row>
    <row r="727" spans="1:3">
      <c r="A727" s="269" t="s">
        <v>655</v>
      </c>
      <c r="B727" s="275">
        <v>0</v>
      </c>
      <c r="C727" s="277"/>
    </row>
    <row r="728" spans="1:3">
      <c r="A728" s="271" t="s">
        <v>656</v>
      </c>
      <c r="B728" s="270">
        <f>SUM(B729:B734)</f>
        <v>0</v>
      </c>
      <c r="C728" s="265"/>
    </row>
    <row r="729" spans="1:3">
      <c r="A729" s="269" t="s">
        <v>657</v>
      </c>
      <c r="B729" s="275">
        <v>0</v>
      </c>
      <c r="C729" s="265"/>
    </row>
    <row r="730" spans="1:3">
      <c r="A730" s="269" t="s">
        <v>658</v>
      </c>
      <c r="B730" s="275">
        <v>0</v>
      </c>
      <c r="C730" s="265"/>
    </row>
    <row r="731" spans="1:3">
      <c r="A731" s="269" t="s">
        <v>659</v>
      </c>
      <c r="B731" s="275">
        <v>0</v>
      </c>
      <c r="C731" s="265"/>
    </row>
    <row r="732" spans="1:3">
      <c r="A732" s="269" t="s">
        <v>660</v>
      </c>
      <c r="B732" s="275">
        <v>0</v>
      </c>
      <c r="C732" s="265"/>
    </row>
    <row r="733" spans="1:3">
      <c r="A733" s="269" t="s">
        <v>661</v>
      </c>
      <c r="B733" s="275">
        <v>0</v>
      </c>
      <c r="C733" s="265"/>
    </row>
    <row r="734" spans="1:3">
      <c r="A734" s="269" t="s">
        <v>662</v>
      </c>
      <c r="B734" s="275">
        <v>0</v>
      </c>
      <c r="C734" s="265"/>
    </row>
    <row r="735" spans="1:3">
      <c r="A735" s="271" t="s">
        <v>663</v>
      </c>
      <c r="B735" s="270">
        <f>SUM(B736:B740)</f>
        <v>0</v>
      </c>
      <c r="C735" s="265"/>
    </row>
    <row r="736" spans="1:3">
      <c r="A736" s="269" t="s">
        <v>664</v>
      </c>
      <c r="B736" s="275">
        <v>0</v>
      </c>
      <c r="C736" s="265"/>
    </row>
    <row r="737" spans="1:3">
      <c r="A737" s="269" t="s">
        <v>665</v>
      </c>
      <c r="B737" s="275">
        <v>0</v>
      </c>
      <c r="C737" s="265"/>
    </row>
    <row r="738" spans="1:3">
      <c r="A738" s="269" t="s">
        <v>666</v>
      </c>
      <c r="B738" s="275">
        <v>0</v>
      </c>
      <c r="C738" s="265"/>
    </row>
    <row r="739" spans="1:3">
      <c r="A739" s="269" t="s">
        <v>667</v>
      </c>
      <c r="B739" s="275">
        <v>0</v>
      </c>
      <c r="C739" s="265"/>
    </row>
    <row r="740" spans="1:3">
      <c r="A740" s="269" t="s">
        <v>668</v>
      </c>
      <c r="B740" s="275">
        <v>0</v>
      </c>
      <c r="C740" s="265"/>
    </row>
    <row r="741" spans="1:3">
      <c r="A741" s="271" t="s">
        <v>669</v>
      </c>
      <c r="B741" s="270">
        <f>SUM(B742:B743)</f>
        <v>0</v>
      </c>
      <c r="C741" s="265"/>
    </row>
    <row r="742" spans="1:3">
      <c r="A742" s="269" t="s">
        <v>670</v>
      </c>
      <c r="B742" s="275">
        <v>0</v>
      </c>
      <c r="C742" s="265"/>
    </row>
    <row r="743" spans="1:3">
      <c r="A743" s="269" t="s">
        <v>671</v>
      </c>
      <c r="B743" s="275">
        <v>0</v>
      </c>
      <c r="C743" s="265"/>
    </row>
    <row r="744" spans="1:3">
      <c r="A744" s="271" t="s">
        <v>672</v>
      </c>
      <c r="B744" s="270">
        <f>SUM(B745:B746)</f>
        <v>0</v>
      </c>
      <c r="C744" s="265"/>
    </row>
    <row r="745" spans="1:3">
      <c r="A745" s="269" t="s">
        <v>673</v>
      </c>
      <c r="B745" s="275">
        <v>0</v>
      </c>
      <c r="C745" s="265"/>
    </row>
    <row r="746" spans="1:3">
      <c r="A746" s="269" t="s">
        <v>674</v>
      </c>
      <c r="B746" s="275">
        <v>0</v>
      </c>
      <c r="C746" s="265"/>
    </row>
    <row r="747" spans="1:3">
      <c r="A747" s="271" t="s">
        <v>675</v>
      </c>
      <c r="B747" s="279">
        <v>0</v>
      </c>
      <c r="C747" s="265"/>
    </row>
    <row r="748" spans="1:3">
      <c r="A748" s="271" t="s">
        <v>676</v>
      </c>
      <c r="B748" s="279">
        <v>0</v>
      </c>
      <c r="C748" s="265"/>
    </row>
    <row r="749" spans="1:3">
      <c r="A749" s="271" t="s">
        <v>677</v>
      </c>
      <c r="B749" s="270">
        <f>SUM(B750:B754)</f>
        <v>1202</v>
      </c>
      <c r="C749" s="265"/>
    </row>
    <row r="750" spans="1:3">
      <c r="A750" s="269" t="s">
        <v>678</v>
      </c>
      <c r="B750" s="275">
        <v>0</v>
      </c>
      <c r="C750" s="265"/>
    </row>
    <row r="751" spans="1:3">
      <c r="A751" s="269" t="s">
        <v>679</v>
      </c>
      <c r="B751" s="268">
        <v>864</v>
      </c>
      <c r="C751" s="265"/>
    </row>
    <row r="752" spans="1:3">
      <c r="A752" s="269" t="s">
        <v>680</v>
      </c>
      <c r="B752" s="275">
        <v>208</v>
      </c>
      <c r="C752" s="265"/>
    </row>
    <row r="753" spans="1:3">
      <c r="A753" s="269" t="s">
        <v>681</v>
      </c>
      <c r="B753" s="275">
        <v>0</v>
      </c>
      <c r="C753" s="265"/>
    </row>
    <row r="754" spans="1:3">
      <c r="A754" s="269" t="s">
        <v>682</v>
      </c>
      <c r="B754" s="275">
        <v>130</v>
      </c>
      <c r="C754" s="265"/>
    </row>
    <row r="755" spans="1:3">
      <c r="A755" s="271" t="s">
        <v>683</v>
      </c>
      <c r="B755" s="279">
        <v>0</v>
      </c>
      <c r="C755" s="265"/>
    </row>
    <row r="756" spans="1:3">
      <c r="A756" s="271" t="s">
        <v>684</v>
      </c>
      <c r="B756" s="279">
        <v>0</v>
      </c>
      <c r="C756" s="265"/>
    </row>
    <row r="757" spans="1:3">
      <c r="A757" s="271" t="s">
        <v>685</v>
      </c>
      <c r="B757" s="270">
        <f>SUM(B758:B771)</f>
        <v>14</v>
      </c>
      <c r="C757" s="265"/>
    </row>
    <row r="758" spans="1:3">
      <c r="A758" s="269" t="s">
        <v>143</v>
      </c>
      <c r="B758" s="275">
        <v>0</v>
      </c>
      <c r="C758" s="265"/>
    </row>
    <row r="759" spans="1:3">
      <c r="A759" s="269" t="s">
        <v>144</v>
      </c>
      <c r="B759" s="268">
        <v>14</v>
      </c>
      <c r="C759" s="265"/>
    </row>
    <row r="760" spans="1:3">
      <c r="A760" s="269" t="s">
        <v>145</v>
      </c>
      <c r="B760" s="275">
        <v>0</v>
      </c>
      <c r="C760" s="265"/>
    </row>
    <row r="761" spans="1:3">
      <c r="A761" s="269" t="s">
        <v>686</v>
      </c>
      <c r="B761" s="275">
        <v>0</v>
      </c>
      <c r="C761" s="265"/>
    </row>
    <row r="762" spans="1:3">
      <c r="A762" s="269" t="s">
        <v>687</v>
      </c>
      <c r="B762" s="275">
        <v>0</v>
      </c>
      <c r="C762" s="265"/>
    </row>
    <row r="763" spans="1:3">
      <c r="A763" s="269" t="s">
        <v>688</v>
      </c>
      <c r="B763" s="275">
        <v>0</v>
      </c>
      <c r="C763" s="265"/>
    </row>
    <row r="764" spans="1:3">
      <c r="A764" s="269" t="s">
        <v>689</v>
      </c>
      <c r="B764" s="275">
        <v>0</v>
      </c>
      <c r="C764" s="265"/>
    </row>
    <row r="765" spans="1:3">
      <c r="A765" s="269" t="s">
        <v>690</v>
      </c>
      <c r="B765" s="275">
        <v>0</v>
      </c>
      <c r="C765" s="265"/>
    </row>
    <row r="766" spans="1:3">
      <c r="A766" s="269" t="s">
        <v>691</v>
      </c>
      <c r="B766" s="275">
        <v>0</v>
      </c>
      <c r="C766" s="265"/>
    </row>
    <row r="767" spans="1:3">
      <c r="A767" s="269" t="s">
        <v>692</v>
      </c>
      <c r="B767" s="275">
        <v>0</v>
      </c>
      <c r="C767" s="265"/>
    </row>
    <row r="768" spans="1:3">
      <c r="A768" s="269" t="s">
        <v>184</v>
      </c>
      <c r="B768" s="275">
        <v>0</v>
      </c>
      <c r="C768" s="265"/>
    </row>
    <row r="769" spans="1:3">
      <c r="A769" s="269" t="s">
        <v>693</v>
      </c>
      <c r="B769" s="275">
        <v>0</v>
      </c>
      <c r="C769" s="265"/>
    </row>
    <row r="770" spans="1:3">
      <c r="A770" s="269" t="s">
        <v>152</v>
      </c>
      <c r="B770" s="275">
        <v>0</v>
      </c>
      <c r="C770" s="265"/>
    </row>
    <row r="771" spans="1:3">
      <c r="A771" s="269" t="s">
        <v>694</v>
      </c>
      <c r="B771" s="275">
        <v>0</v>
      </c>
      <c r="C771" s="265"/>
    </row>
    <row r="772" spans="1:3">
      <c r="A772" s="271" t="s">
        <v>695</v>
      </c>
      <c r="B772" s="276">
        <v>1490</v>
      </c>
      <c r="C772" s="265"/>
    </row>
    <row r="773" spans="1:3">
      <c r="A773" s="263" t="s">
        <v>119</v>
      </c>
      <c r="B773" s="264">
        <f>SUM(B774,B785,B786,B789,B790,B791)</f>
        <v>62124</v>
      </c>
      <c r="C773" s="274"/>
    </row>
    <row r="774" spans="1:3">
      <c r="A774" s="271" t="s">
        <v>696</v>
      </c>
      <c r="B774" s="270">
        <f>SUM(B775:B784)</f>
        <v>13809</v>
      </c>
      <c r="C774" s="265"/>
    </row>
    <row r="775" spans="1:3">
      <c r="A775" s="269" t="s">
        <v>143</v>
      </c>
      <c r="B775" s="268">
        <v>3299</v>
      </c>
      <c r="C775" s="265"/>
    </row>
    <row r="776" spans="1:3">
      <c r="A776" s="269" t="s">
        <v>144</v>
      </c>
      <c r="B776" s="268">
        <v>4641</v>
      </c>
      <c r="C776" s="265"/>
    </row>
    <row r="777" spans="1:3">
      <c r="A777" s="269" t="s">
        <v>145</v>
      </c>
      <c r="B777" s="275">
        <v>0</v>
      </c>
      <c r="C777" s="265"/>
    </row>
    <row r="778" spans="1:3">
      <c r="A778" s="269" t="s">
        <v>697</v>
      </c>
      <c r="B778" s="268">
        <v>1250</v>
      </c>
      <c r="C778" s="265"/>
    </row>
    <row r="779" spans="1:3">
      <c r="A779" s="269" t="s">
        <v>698</v>
      </c>
      <c r="B779" s="275">
        <v>0</v>
      </c>
      <c r="C779" s="265"/>
    </row>
    <row r="780" spans="1:3">
      <c r="A780" s="269" t="s">
        <v>699</v>
      </c>
      <c r="B780" s="268">
        <v>8</v>
      </c>
      <c r="C780" s="265"/>
    </row>
    <row r="781" spans="1:3">
      <c r="A781" s="269" t="s">
        <v>700</v>
      </c>
      <c r="B781" s="275">
        <v>0</v>
      </c>
      <c r="C781" s="265"/>
    </row>
    <row r="782" spans="1:3">
      <c r="A782" s="269" t="s">
        <v>701</v>
      </c>
      <c r="B782" s="275">
        <v>0</v>
      </c>
      <c r="C782" s="265"/>
    </row>
    <row r="783" spans="1:3">
      <c r="A783" s="269" t="s">
        <v>702</v>
      </c>
      <c r="B783" s="275">
        <v>0</v>
      </c>
      <c r="C783" s="265"/>
    </row>
    <row r="784" spans="1:3">
      <c r="A784" s="269" t="s">
        <v>703</v>
      </c>
      <c r="B784" s="268">
        <v>4611</v>
      </c>
      <c r="C784" s="265"/>
    </row>
    <row r="785" spans="1:3">
      <c r="A785" s="271" t="s">
        <v>704</v>
      </c>
      <c r="B785" s="276">
        <v>44415</v>
      </c>
      <c r="C785" s="265"/>
    </row>
    <row r="786" spans="1:3">
      <c r="A786" s="271" t="s">
        <v>705</v>
      </c>
      <c r="B786" s="270">
        <f>SUM(B787:B788)</f>
        <v>3000</v>
      </c>
      <c r="C786" s="265"/>
    </row>
    <row r="787" spans="1:3">
      <c r="A787" s="269" t="s">
        <v>706</v>
      </c>
      <c r="B787" s="275">
        <v>0</v>
      </c>
      <c r="C787" s="265"/>
    </row>
    <row r="788" spans="1:3">
      <c r="A788" s="269" t="s">
        <v>707</v>
      </c>
      <c r="B788" s="268">
        <v>3000</v>
      </c>
      <c r="C788" s="265"/>
    </row>
    <row r="789" spans="1:3">
      <c r="A789" s="271" t="s">
        <v>708</v>
      </c>
      <c r="B789" s="279">
        <v>0</v>
      </c>
      <c r="C789" s="265"/>
    </row>
    <row r="790" spans="1:3">
      <c r="A790" s="271" t="s">
        <v>709</v>
      </c>
      <c r="B790" s="279">
        <v>0</v>
      </c>
      <c r="C790" s="265"/>
    </row>
    <row r="791" spans="1:3">
      <c r="A791" s="271" t="s">
        <v>710</v>
      </c>
      <c r="B791" s="264">
        <v>900</v>
      </c>
      <c r="C791" s="265"/>
    </row>
    <row r="792" spans="1:3">
      <c r="A792" s="263" t="s">
        <v>120</v>
      </c>
      <c r="B792" s="264">
        <f>SUM(B793,B819,B844,B872,B883,B890,B897,B900)</f>
        <v>49074</v>
      </c>
      <c r="C792" s="274"/>
    </row>
    <row r="793" spans="1:3">
      <c r="A793" s="271" t="s">
        <v>711</v>
      </c>
      <c r="B793" s="270">
        <f>SUM(B794:B818)</f>
        <v>17032</v>
      </c>
      <c r="C793" s="265"/>
    </row>
    <row r="794" spans="1:3">
      <c r="A794" s="269" t="s">
        <v>143</v>
      </c>
      <c r="B794" s="268">
        <v>1174</v>
      </c>
      <c r="C794" s="265"/>
    </row>
    <row r="795" spans="1:3">
      <c r="A795" s="269" t="s">
        <v>144</v>
      </c>
      <c r="B795" s="268">
        <v>600</v>
      </c>
      <c r="C795" s="265"/>
    </row>
    <row r="796" spans="1:3">
      <c r="A796" s="269" t="s">
        <v>145</v>
      </c>
      <c r="B796" s="268">
        <v>0</v>
      </c>
      <c r="C796" s="265"/>
    </row>
    <row r="797" spans="1:3">
      <c r="A797" s="269" t="s">
        <v>152</v>
      </c>
      <c r="B797" s="268">
        <v>2196</v>
      </c>
      <c r="C797" s="265"/>
    </row>
    <row r="798" spans="1:3">
      <c r="A798" s="269" t="s">
        <v>712</v>
      </c>
      <c r="B798" s="268">
        <v>67</v>
      </c>
      <c r="C798" s="265"/>
    </row>
    <row r="799" spans="1:3">
      <c r="A799" s="269" t="s">
        <v>713</v>
      </c>
      <c r="B799" s="268">
        <v>15</v>
      </c>
      <c r="C799" s="265"/>
    </row>
    <row r="800" spans="1:3">
      <c r="A800" s="269" t="s">
        <v>714</v>
      </c>
      <c r="B800" s="268">
        <v>94</v>
      </c>
      <c r="C800" s="265"/>
    </row>
    <row r="801" spans="1:3">
      <c r="A801" s="269" t="s">
        <v>715</v>
      </c>
      <c r="B801" s="268">
        <v>300</v>
      </c>
      <c r="C801" s="265"/>
    </row>
    <row r="802" spans="1:3">
      <c r="A802" s="280" t="s">
        <v>716</v>
      </c>
      <c r="B802" s="268">
        <v>7</v>
      </c>
      <c r="C802" s="265"/>
    </row>
    <row r="803" spans="1:3">
      <c r="A803" s="269" t="s">
        <v>717</v>
      </c>
      <c r="B803" s="268">
        <v>0</v>
      </c>
      <c r="C803" s="265"/>
    </row>
    <row r="804" spans="1:3">
      <c r="A804" s="269" t="s">
        <v>718</v>
      </c>
      <c r="B804" s="268">
        <v>0</v>
      </c>
      <c r="C804" s="265"/>
    </row>
    <row r="805" spans="1:3">
      <c r="A805" s="269" t="s">
        <v>719</v>
      </c>
      <c r="B805" s="268">
        <v>0</v>
      </c>
      <c r="C805" s="265"/>
    </row>
    <row r="806" spans="1:3">
      <c r="A806" s="269" t="s">
        <v>720</v>
      </c>
      <c r="B806" s="268">
        <v>190</v>
      </c>
      <c r="C806" s="265"/>
    </row>
    <row r="807" spans="1:3">
      <c r="A807" s="269" t="s">
        <v>721</v>
      </c>
      <c r="B807" s="268">
        <v>0</v>
      </c>
      <c r="C807" s="265"/>
    </row>
    <row r="808" spans="1:3">
      <c r="A808" s="269" t="s">
        <v>722</v>
      </c>
      <c r="B808" s="268">
        <v>0</v>
      </c>
      <c r="C808" s="265"/>
    </row>
    <row r="809" spans="1:3">
      <c r="A809" s="269" t="s">
        <v>723</v>
      </c>
      <c r="B809" s="268">
        <v>0</v>
      </c>
      <c r="C809" s="265"/>
    </row>
    <row r="810" spans="1:3">
      <c r="A810" s="269" t="s">
        <v>724</v>
      </c>
      <c r="B810" s="268">
        <v>0</v>
      </c>
      <c r="C810" s="265"/>
    </row>
    <row r="811" spans="1:3">
      <c r="A811" s="269" t="s">
        <v>725</v>
      </c>
      <c r="B811" s="268">
        <v>0</v>
      </c>
      <c r="C811" s="265"/>
    </row>
    <row r="812" spans="1:3">
      <c r="A812" s="269" t="s">
        <v>726</v>
      </c>
      <c r="B812" s="268">
        <v>0</v>
      </c>
      <c r="C812" s="265"/>
    </row>
    <row r="813" spans="1:3">
      <c r="A813" s="269" t="s">
        <v>727</v>
      </c>
      <c r="B813" s="268">
        <v>0</v>
      </c>
      <c r="C813" s="265"/>
    </row>
    <row r="814" spans="1:3">
      <c r="A814" s="269" t="s">
        <v>728</v>
      </c>
      <c r="B814" s="268">
        <v>300</v>
      </c>
      <c r="C814" s="265"/>
    </row>
    <row r="815" spans="1:3">
      <c r="A815" s="269" t="s">
        <v>729</v>
      </c>
      <c r="B815" s="268">
        <v>0</v>
      </c>
      <c r="C815" s="265"/>
    </row>
    <row r="816" spans="1:3">
      <c r="A816" s="269" t="s">
        <v>730</v>
      </c>
      <c r="B816" s="268">
        <v>100</v>
      </c>
      <c r="C816" s="265"/>
    </row>
    <row r="817" spans="1:3">
      <c r="A817" s="269" t="s">
        <v>731</v>
      </c>
      <c r="B817" s="268">
        <v>200</v>
      </c>
      <c r="C817" s="265"/>
    </row>
    <row r="818" spans="1:3">
      <c r="A818" s="269" t="s">
        <v>732</v>
      </c>
      <c r="B818" s="268">
        <v>11789</v>
      </c>
      <c r="C818" s="265"/>
    </row>
    <row r="819" spans="1:3">
      <c r="A819" s="271" t="s">
        <v>733</v>
      </c>
      <c r="B819" s="270">
        <f>SUM(B820:B843)</f>
        <v>1989</v>
      </c>
      <c r="C819" s="265"/>
    </row>
    <row r="820" spans="1:3">
      <c r="A820" s="269" t="s">
        <v>143</v>
      </c>
      <c r="B820" s="268">
        <v>462</v>
      </c>
      <c r="C820" s="265"/>
    </row>
    <row r="821" spans="1:3">
      <c r="A821" s="269" t="s">
        <v>144</v>
      </c>
      <c r="B821" s="268">
        <v>131</v>
      </c>
      <c r="C821" s="265"/>
    </row>
    <row r="822" spans="1:3">
      <c r="A822" s="269" t="s">
        <v>145</v>
      </c>
      <c r="B822" s="268">
        <v>0</v>
      </c>
      <c r="C822" s="265"/>
    </row>
    <row r="823" spans="1:3">
      <c r="A823" s="269" t="s">
        <v>734</v>
      </c>
      <c r="B823" s="268">
        <v>854</v>
      </c>
      <c r="C823" s="265"/>
    </row>
    <row r="824" spans="1:3">
      <c r="A824" s="269" t="s">
        <v>735</v>
      </c>
      <c r="B824" s="268">
        <v>0</v>
      </c>
      <c r="C824" s="265"/>
    </row>
    <row r="825" spans="1:3">
      <c r="A825" s="269" t="s">
        <v>736</v>
      </c>
      <c r="B825" s="268">
        <v>0</v>
      </c>
      <c r="C825" s="265"/>
    </row>
    <row r="826" spans="1:3">
      <c r="A826" s="269" t="s">
        <v>737</v>
      </c>
      <c r="B826" s="268">
        <v>0</v>
      </c>
      <c r="C826" s="265"/>
    </row>
    <row r="827" spans="1:3">
      <c r="A827" s="269" t="s">
        <v>738</v>
      </c>
      <c r="B827" s="268">
        <v>0</v>
      </c>
      <c r="C827" s="265"/>
    </row>
    <row r="828" spans="1:3">
      <c r="A828" s="269" t="s">
        <v>739</v>
      </c>
      <c r="B828" s="268">
        <v>1</v>
      </c>
      <c r="C828" s="265"/>
    </row>
    <row r="829" spans="1:3">
      <c r="A829" s="269" t="s">
        <v>740</v>
      </c>
      <c r="B829" s="268">
        <v>0</v>
      </c>
      <c r="C829" s="265"/>
    </row>
    <row r="830" spans="1:3">
      <c r="A830" s="269" t="s">
        <v>741</v>
      </c>
      <c r="B830" s="268">
        <v>0</v>
      </c>
      <c r="C830" s="265"/>
    </row>
    <row r="831" spans="1:3">
      <c r="A831" s="269" t="s">
        <v>742</v>
      </c>
      <c r="B831" s="268">
        <v>298</v>
      </c>
      <c r="C831" s="265"/>
    </row>
    <row r="832" spans="1:3">
      <c r="A832" s="269" t="s">
        <v>743</v>
      </c>
      <c r="B832" s="268">
        <v>0</v>
      </c>
      <c r="C832" s="265"/>
    </row>
    <row r="833" spans="1:3">
      <c r="A833" s="269" t="s">
        <v>268</v>
      </c>
      <c r="B833" s="268">
        <v>0</v>
      </c>
      <c r="C833" s="265"/>
    </row>
    <row r="834" spans="1:3">
      <c r="A834" s="269" t="s">
        <v>744</v>
      </c>
      <c r="B834" s="268">
        <v>0</v>
      </c>
      <c r="C834" s="265"/>
    </row>
    <row r="835" spans="1:3">
      <c r="A835" s="269" t="s">
        <v>745</v>
      </c>
      <c r="B835" s="268">
        <v>0</v>
      </c>
      <c r="C835" s="265"/>
    </row>
    <row r="836" spans="1:3">
      <c r="A836" s="269" t="s">
        <v>746</v>
      </c>
      <c r="B836" s="268">
        <v>0</v>
      </c>
      <c r="C836" s="265"/>
    </row>
    <row r="837" spans="1:3">
      <c r="A837" s="269" t="s">
        <v>747</v>
      </c>
      <c r="B837" s="268">
        <v>0</v>
      </c>
      <c r="C837" s="265"/>
    </row>
    <row r="838" spans="1:3">
      <c r="A838" s="269" t="s">
        <v>748</v>
      </c>
      <c r="B838" s="268">
        <v>0</v>
      </c>
      <c r="C838" s="265"/>
    </row>
    <row r="839" spans="1:3">
      <c r="A839" s="269" t="s">
        <v>749</v>
      </c>
      <c r="B839" s="268">
        <v>0</v>
      </c>
      <c r="C839" s="265"/>
    </row>
    <row r="840" spans="1:3">
      <c r="A840" s="269" t="s">
        <v>750</v>
      </c>
      <c r="B840" s="268">
        <v>0</v>
      </c>
      <c r="C840" s="265"/>
    </row>
    <row r="841" spans="1:3">
      <c r="A841" s="269" t="s">
        <v>751</v>
      </c>
      <c r="B841" s="268">
        <v>0</v>
      </c>
      <c r="C841" s="265"/>
    </row>
    <row r="842" spans="1:3">
      <c r="A842" s="269" t="s">
        <v>718</v>
      </c>
      <c r="B842" s="268">
        <v>0</v>
      </c>
      <c r="C842" s="265"/>
    </row>
    <row r="843" spans="1:3">
      <c r="A843" s="269" t="s">
        <v>752</v>
      </c>
      <c r="B843" s="268">
        <v>243</v>
      </c>
      <c r="C843" s="265"/>
    </row>
    <row r="844" spans="1:3">
      <c r="A844" s="271" t="s">
        <v>753</v>
      </c>
      <c r="B844" s="270">
        <f>SUM(B845:B871)</f>
        <v>21739</v>
      </c>
      <c r="C844" s="265"/>
    </row>
    <row r="845" spans="1:3">
      <c r="A845" s="269" t="s">
        <v>143</v>
      </c>
      <c r="B845" s="268">
        <v>2492</v>
      </c>
      <c r="C845" s="265"/>
    </row>
    <row r="846" spans="1:3">
      <c r="A846" s="269" t="s">
        <v>144</v>
      </c>
      <c r="B846" s="268">
        <v>28</v>
      </c>
      <c r="C846" s="265"/>
    </row>
    <row r="847" spans="1:3">
      <c r="A847" s="269" t="s">
        <v>145</v>
      </c>
      <c r="B847" s="268">
        <v>180</v>
      </c>
      <c r="C847" s="265"/>
    </row>
    <row r="848" spans="1:3">
      <c r="A848" s="269" t="s">
        <v>754</v>
      </c>
      <c r="B848" s="268">
        <v>47</v>
      </c>
      <c r="C848" s="265"/>
    </row>
    <row r="849" spans="1:3">
      <c r="A849" s="269" t="s">
        <v>755</v>
      </c>
      <c r="B849" s="268">
        <v>14710</v>
      </c>
      <c r="C849" s="265"/>
    </row>
    <row r="850" spans="1:3">
      <c r="A850" s="269" t="s">
        <v>756</v>
      </c>
      <c r="B850" s="268">
        <v>79</v>
      </c>
      <c r="C850" s="265"/>
    </row>
    <row r="851" spans="1:3">
      <c r="A851" s="269" t="s">
        <v>757</v>
      </c>
      <c r="B851" s="268">
        <v>0</v>
      </c>
      <c r="C851" s="265"/>
    </row>
    <row r="852" spans="1:3">
      <c r="A852" s="269" t="s">
        <v>758</v>
      </c>
      <c r="B852" s="268">
        <v>0</v>
      </c>
      <c r="C852" s="265"/>
    </row>
    <row r="853" spans="1:3">
      <c r="A853" s="269" t="s">
        <v>759</v>
      </c>
      <c r="B853" s="268">
        <v>0</v>
      </c>
      <c r="C853" s="265"/>
    </row>
    <row r="854" spans="1:3">
      <c r="A854" s="269" t="s">
        <v>760</v>
      </c>
      <c r="B854" s="268">
        <v>10</v>
      </c>
      <c r="C854" s="265"/>
    </row>
    <row r="855" spans="1:3">
      <c r="A855" s="269" t="s">
        <v>761</v>
      </c>
      <c r="B855" s="268">
        <v>0</v>
      </c>
      <c r="C855" s="265"/>
    </row>
    <row r="856" spans="1:3">
      <c r="A856" s="269" t="s">
        <v>762</v>
      </c>
      <c r="B856" s="268">
        <v>0</v>
      </c>
      <c r="C856" s="265"/>
    </row>
    <row r="857" spans="1:3">
      <c r="A857" s="269" t="s">
        <v>763</v>
      </c>
      <c r="B857" s="268">
        <v>53</v>
      </c>
      <c r="C857" s="265"/>
    </row>
    <row r="858" spans="1:3">
      <c r="A858" s="269" t="s">
        <v>764</v>
      </c>
      <c r="B858" s="268">
        <v>0</v>
      </c>
      <c r="C858" s="265"/>
    </row>
    <row r="859" spans="1:3">
      <c r="A859" s="269" t="s">
        <v>765</v>
      </c>
      <c r="B859" s="268">
        <v>0</v>
      </c>
      <c r="C859" s="265"/>
    </row>
    <row r="860" spans="1:3">
      <c r="A860" s="269" t="s">
        <v>766</v>
      </c>
      <c r="B860" s="268">
        <v>0</v>
      </c>
      <c r="C860" s="265"/>
    </row>
    <row r="861" spans="1:3">
      <c r="A861" s="269" t="s">
        <v>767</v>
      </c>
      <c r="B861" s="268">
        <v>0</v>
      </c>
      <c r="C861" s="265"/>
    </row>
    <row r="862" spans="1:3">
      <c r="A862" s="269" t="s">
        <v>768</v>
      </c>
      <c r="B862" s="268">
        <v>0</v>
      </c>
      <c r="C862" s="265"/>
    </row>
    <row r="863" spans="1:3">
      <c r="A863" s="269" t="s">
        <v>769</v>
      </c>
      <c r="B863" s="268">
        <v>0</v>
      </c>
      <c r="C863" s="265"/>
    </row>
    <row r="864" spans="1:3">
      <c r="A864" s="269" t="s">
        <v>770</v>
      </c>
      <c r="B864" s="268">
        <v>0</v>
      </c>
      <c r="C864" s="265"/>
    </row>
    <row r="865" spans="1:3">
      <c r="A865" s="269" t="s">
        <v>771</v>
      </c>
      <c r="B865" s="268">
        <v>0</v>
      </c>
      <c r="C865" s="265"/>
    </row>
    <row r="866" spans="1:3">
      <c r="A866" s="269" t="s">
        <v>745</v>
      </c>
      <c r="B866" s="268">
        <v>0</v>
      </c>
      <c r="C866" s="265"/>
    </row>
    <row r="867" spans="1:3">
      <c r="A867" s="269" t="s">
        <v>772</v>
      </c>
      <c r="B867" s="268">
        <v>0</v>
      </c>
      <c r="C867" s="265"/>
    </row>
    <row r="868" spans="1:3">
      <c r="A868" s="269" t="s">
        <v>773</v>
      </c>
      <c r="B868" s="268">
        <v>0</v>
      </c>
      <c r="C868" s="265"/>
    </row>
    <row r="869" spans="1:3">
      <c r="A869" s="269" t="s">
        <v>774</v>
      </c>
      <c r="B869" s="268">
        <v>0</v>
      </c>
      <c r="C869" s="265"/>
    </row>
    <row r="870" spans="1:3">
      <c r="A870" s="269" t="s">
        <v>775</v>
      </c>
      <c r="B870" s="268">
        <v>0</v>
      </c>
      <c r="C870" s="265"/>
    </row>
    <row r="871" spans="1:3">
      <c r="A871" s="269" t="s">
        <v>776</v>
      </c>
      <c r="B871" s="268">
        <v>4140</v>
      </c>
      <c r="C871" s="265"/>
    </row>
    <row r="872" spans="1:3">
      <c r="A872" s="271" t="s">
        <v>777</v>
      </c>
      <c r="B872" s="270">
        <f>SUM(B873:B882)</f>
        <v>1914</v>
      </c>
      <c r="C872" s="265"/>
    </row>
    <row r="873" spans="1:3">
      <c r="A873" s="269" t="s">
        <v>143</v>
      </c>
      <c r="B873" s="268">
        <v>103</v>
      </c>
      <c r="C873" s="265"/>
    </row>
    <row r="874" spans="1:3">
      <c r="A874" s="269" t="s">
        <v>144</v>
      </c>
      <c r="B874" s="268">
        <v>11</v>
      </c>
      <c r="C874" s="265"/>
    </row>
    <row r="875" spans="1:3">
      <c r="A875" s="269" t="s">
        <v>145</v>
      </c>
      <c r="B875" s="268">
        <v>0</v>
      </c>
      <c r="C875" s="265"/>
    </row>
    <row r="876" spans="1:3">
      <c r="A876" s="269" t="s">
        <v>778</v>
      </c>
      <c r="B876" s="268">
        <v>0</v>
      </c>
      <c r="C876" s="265"/>
    </row>
    <row r="877" spans="1:3">
      <c r="A877" s="269" t="s">
        <v>779</v>
      </c>
      <c r="B877" s="268">
        <v>0</v>
      </c>
      <c r="C877" s="265"/>
    </row>
    <row r="878" spans="1:3">
      <c r="A878" s="269" t="s">
        <v>780</v>
      </c>
      <c r="B878" s="268">
        <v>0</v>
      </c>
      <c r="C878" s="265"/>
    </row>
    <row r="879" spans="1:3">
      <c r="A879" s="269" t="s">
        <v>781</v>
      </c>
      <c r="B879" s="268">
        <v>0</v>
      </c>
      <c r="C879" s="265"/>
    </row>
    <row r="880" spans="1:3">
      <c r="A880" s="269" t="s">
        <v>782</v>
      </c>
      <c r="B880" s="268">
        <v>0</v>
      </c>
      <c r="C880" s="265"/>
    </row>
    <row r="881" spans="1:3">
      <c r="A881" s="269" t="s">
        <v>783</v>
      </c>
      <c r="B881" s="268">
        <v>0</v>
      </c>
      <c r="C881" s="265"/>
    </row>
    <row r="882" spans="1:3">
      <c r="A882" s="269" t="s">
        <v>784</v>
      </c>
      <c r="B882" s="268">
        <v>1800</v>
      </c>
      <c r="C882" s="265"/>
    </row>
    <row r="883" spans="1:3">
      <c r="A883" s="271" t="s">
        <v>785</v>
      </c>
      <c r="B883" s="270">
        <f>SUM(B884:B889)</f>
        <v>0</v>
      </c>
      <c r="C883" s="265"/>
    </row>
    <row r="884" spans="1:3">
      <c r="A884" s="269" t="s">
        <v>786</v>
      </c>
      <c r="B884" s="268">
        <v>0</v>
      </c>
      <c r="C884" s="265"/>
    </row>
    <row r="885" spans="1:3">
      <c r="A885" s="269" t="s">
        <v>787</v>
      </c>
      <c r="B885" s="268">
        <v>0</v>
      </c>
      <c r="C885" s="265"/>
    </row>
    <row r="886" spans="1:3">
      <c r="A886" s="269" t="s">
        <v>788</v>
      </c>
      <c r="B886" s="268">
        <v>0</v>
      </c>
      <c r="C886" s="265"/>
    </row>
    <row r="887" spans="1:3">
      <c r="A887" s="269" t="s">
        <v>789</v>
      </c>
      <c r="B887" s="268">
        <v>0</v>
      </c>
      <c r="C887" s="265"/>
    </row>
    <row r="888" spans="1:3">
      <c r="A888" s="269" t="s">
        <v>790</v>
      </c>
      <c r="B888" s="268">
        <v>0</v>
      </c>
      <c r="C888" s="265"/>
    </row>
    <row r="889" spans="1:3">
      <c r="A889" s="269" t="s">
        <v>791</v>
      </c>
      <c r="B889" s="268">
        <v>0</v>
      </c>
      <c r="C889" s="265"/>
    </row>
    <row r="890" spans="1:3">
      <c r="A890" s="271" t="s">
        <v>792</v>
      </c>
      <c r="B890" s="270">
        <f>SUM(B891:B896)</f>
        <v>600</v>
      </c>
      <c r="C890" s="265"/>
    </row>
    <row r="891" spans="1:3">
      <c r="A891" s="269" t="s">
        <v>793</v>
      </c>
      <c r="B891" s="268">
        <v>0</v>
      </c>
      <c r="C891" s="265"/>
    </row>
    <row r="892" spans="1:3">
      <c r="A892" s="269" t="s">
        <v>794</v>
      </c>
      <c r="B892" s="268">
        <v>0</v>
      </c>
      <c r="C892" s="265"/>
    </row>
    <row r="893" spans="1:3">
      <c r="A893" s="269" t="s">
        <v>795</v>
      </c>
      <c r="B893" s="268">
        <v>0</v>
      </c>
      <c r="C893" s="265"/>
    </row>
    <row r="894" spans="1:3">
      <c r="A894" s="269" t="s">
        <v>796</v>
      </c>
      <c r="B894" s="268">
        <v>600</v>
      </c>
      <c r="C894" s="265"/>
    </row>
    <row r="895" spans="1:3">
      <c r="A895" s="269" t="s">
        <v>797</v>
      </c>
      <c r="B895" s="268">
        <v>0</v>
      </c>
      <c r="C895" s="265"/>
    </row>
    <row r="896" spans="1:3">
      <c r="A896" s="269" t="s">
        <v>798</v>
      </c>
      <c r="B896" s="268">
        <v>0</v>
      </c>
      <c r="C896" s="265"/>
    </row>
    <row r="897" spans="1:3">
      <c r="A897" s="271" t="s">
        <v>799</v>
      </c>
      <c r="B897" s="270">
        <f>SUM(B898:B899)</f>
        <v>0</v>
      </c>
      <c r="C897" s="265"/>
    </row>
    <row r="898" spans="1:3">
      <c r="A898" s="269" t="s">
        <v>800</v>
      </c>
      <c r="B898" s="268">
        <v>0</v>
      </c>
      <c r="C898" s="265"/>
    </row>
    <row r="899" spans="1:3">
      <c r="A899" s="269" t="s">
        <v>801</v>
      </c>
      <c r="B899" s="268">
        <v>0</v>
      </c>
      <c r="C899" s="265"/>
    </row>
    <row r="900" spans="1:3">
      <c r="A900" s="271" t="s">
        <v>802</v>
      </c>
      <c r="B900" s="270">
        <f>SUM(B901:B902)</f>
        <v>5800</v>
      </c>
      <c r="C900" s="265"/>
    </row>
    <row r="901" spans="1:3">
      <c r="A901" s="269" t="s">
        <v>803</v>
      </c>
      <c r="B901" s="268">
        <v>0</v>
      </c>
      <c r="C901" s="265"/>
    </row>
    <row r="902" spans="1:3">
      <c r="A902" s="271" t="s">
        <v>802</v>
      </c>
      <c r="B902" s="276">
        <v>5800</v>
      </c>
      <c r="C902" s="265"/>
    </row>
    <row r="903" spans="1:3">
      <c r="A903" s="263" t="s">
        <v>121</v>
      </c>
      <c r="B903" s="264">
        <f>SUM(B904,B927,B937,B947,B952,B959,B964)</f>
        <v>65243</v>
      </c>
      <c r="C903" s="274"/>
    </row>
    <row r="904" spans="1:3">
      <c r="A904" s="271" t="s">
        <v>804</v>
      </c>
      <c r="B904" s="270">
        <f>SUM(B905:B926)</f>
        <v>30386</v>
      </c>
      <c r="C904" s="265"/>
    </row>
    <row r="905" spans="1:3">
      <c r="A905" s="269" t="s">
        <v>143</v>
      </c>
      <c r="B905" s="268">
        <v>12549</v>
      </c>
      <c r="C905" s="265"/>
    </row>
    <row r="906" spans="1:3">
      <c r="A906" s="269" t="s">
        <v>144</v>
      </c>
      <c r="B906" s="268">
        <v>474</v>
      </c>
      <c r="C906" s="265"/>
    </row>
    <row r="907" spans="1:3">
      <c r="A907" s="269" t="s">
        <v>145</v>
      </c>
      <c r="B907" s="268">
        <v>0</v>
      </c>
      <c r="C907" s="265"/>
    </row>
    <row r="908" spans="1:3">
      <c r="A908" s="269" t="s">
        <v>805</v>
      </c>
      <c r="B908" s="268">
        <v>0</v>
      </c>
      <c r="C908" s="265"/>
    </row>
    <row r="909" spans="1:3">
      <c r="A909" s="269" t="s">
        <v>806</v>
      </c>
      <c r="B909" s="268">
        <v>8478</v>
      </c>
      <c r="C909" s="265"/>
    </row>
    <row r="910" spans="1:3">
      <c r="A910" s="269" t="s">
        <v>807</v>
      </c>
      <c r="B910" s="268">
        <v>0</v>
      </c>
      <c r="C910" s="265"/>
    </row>
    <row r="911" spans="1:3">
      <c r="A911" s="269" t="s">
        <v>808</v>
      </c>
      <c r="B911" s="268">
        <v>0</v>
      </c>
      <c r="C911" s="265"/>
    </row>
    <row r="912" spans="1:3">
      <c r="A912" s="269" t="s">
        <v>809</v>
      </c>
      <c r="B912" s="268">
        <v>0</v>
      </c>
      <c r="C912" s="265"/>
    </row>
    <row r="913" spans="1:3">
      <c r="A913" s="269" t="s">
        <v>810</v>
      </c>
      <c r="B913" s="268">
        <v>197</v>
      </c>
      <c r="C913" s="265"/>
    </row>
    <row r="914" spans="1:3">
      <c r="A914" s="269" t="s">
        <v>811</v>
      </c>
      <c r="B914" s="268">
        <v>0</v>
      </c>
      <c r="C914" s="265"/>
    </row>
    <row r="915" spans="1:3">
      <c r="A915" s="269" t="s">
        <v>812</v>
      </c>
      <c r="B915" s="268">
        <v>0</v>
      </c>
      <c r="C915" s="265"/>
    </row>
    <row r="916" spans="1:3">
      <c r="A916" s="269" t="s">
        <v>813</v>
      </c>
      <c r="B916" s="268">
        <v>0</v>
      </c>
      <c r="C916" s="265"/>
    </row>
    <row r="917" spans="1:3">
      <c r="A917" s="269" t="s">
        <v>814</v>
      </c>
      <c r="B917" s="268">
        <v>0</v>
      </c>
      <c r="C917" s="265"/>
    </row>
    <row r="918" spans="1:3">
      <c r="A918" s="269" t="s">
        <v>815</v>
      </c>
      <c r="B918" s="268">
        <v>0</v>
      </c>
      <c r="C918" s="265"/>
    </row>
    <row r="919" spans="1:3">
      <c r="A919" s="269" t="s">
        <v>816</v>
      </c>
      <c r="B919" s="268">
        <v>0</v>
      </c>
      <c r="C919" s="265"/>
    </row>
    <row r="920" spans="1:3">
      <c r="A920" s="269" t="s">
        <v>817</v>
      </c>
      <c r="B920" s="268">
        <v>0</v>
      </c>
      <c r="C920" s="265"/>
    </row>
    <row r="921" spans="1:3">
      <c r="A921" s="269" t="s">
        <v>818</v>
      </c>
      <c r="B921" s="268">
        <v>2208</v>
      </c>
      <c r="C921" s="265"/>
    </row>
    <row r="922" spans="1:3">
      <c r="A922" s="269" t="s">
        <v>819</v>
      </c>
      <c r="B922" s="268">
        <v>0</v>
      </c>
      <c r="C922" s="265"/>
    </row>
    <row r="923" spans="1:3">
      <c r="A923" s="269" t="s">
        <v>820</v>
      </c>
      <c r="B923" s="268">
        <v>0</v>
      </c>
      <c r="C923" s="265"/>
    </row>
    <row r="924" spans="1:3">
      <c r="A924" s="269" t="s">
        <v>821</v>
      </c>
      <c r="B924" s="268">
        <v>2250</v>
      </c>
      <c r="C924" s="265"/>
    </row>
    <row r="925" spans="1:3">
      <c r="A925" s="269" t="s">
        <v>822</v>
      </c>
      <c r="B925" s="268">
        <v>0</v>
      </c>
      <c r="C925" s="265"/>
    </row>
    <row r="926" spans="1:3">
      <c r="A926" s="269" t="s">
        <v>823</v>
      </c>
      <c r="B926" s="268">
        <v>4230</v>
      </c>
      <c r="C926" s="265"/>
    </row>
    <row r="927" spans="1:3">
      <c r="A927" s="271" t="s">
        <v>824</v>
      </c>
      <c r="B927" s="270">
        <f>SUM(B928:B936)</f>
        <v>206</v>
      </c>
      <c r="C927" s="265"/>
    </row>
    <row r="928" spans="1:3">
      <c r="A928" s="269" t="s">
        <v>143</v>
      </c>
      <c r="B928" s="268">
        <v>144</v>
      </c>
      <c r="C928" s="265"/>
    </row>
    <row r="929" spans="1:3">
      <c r="A929" s="269" t="s">
        <v>144</v>
      </c>
      <c r="B929" s="268">
        <v>35</v>
      </c>
      <c r="C929" s="265"/>
    </row>
    <row r="930" spans="1:3">
      <c r="A930" s="269" t="s">
        <v>145</v>
      </c>
      <c r="B930" s="268">
        <v>0</v>
      </c>
      <c r="C930" s="265"/>
    </row>
    <row r="931" spans="1:3">
      <c r="A931" s="269" t="s">
        <v>825</v>
      </c>
      <c r="B931" s="268">
        <v>0</v>
      </c>
      <c r="C931" s="265"/>
    </row>
    <row r="932" spans="1:3">
      <c r="A932" s="269" t="s">
        <v>826</v>
      </c>
      <c r="B932" s="268">
        <v>0</v>
      </c>
      <c r="C932" s="265"/>
    </row>
    <row r="933" spans="1:3">
      <c r="A933" s="269" t="s">
        <v>827</v>
      </c>
      <c r="B933" s="268">
        <v>18</v>
      </c>
      <c r="C933" s="265"/>
    </row>
    <row r="934" spans="1:3">
      <c r="A934" s="269" t="s">
        <v>828</v>
      </c>
      <c r="B934" s="268">
        <v>9</v>
      </c>
      <c r="C934" s="265"/>
    </row>
    <row r="935" spans="1:3">
      <c r="A935" s="269" t="s">
        <v>829</v>
      </c>
      <c r="B935" s="268">
        <v>0</v>
      </c>
      <c r="C935" s="265"/>
    </row>
    <row r="936" spans="1:3">
      <c r="A936" s="269" t="s">
        <v>830</v>
      </c>
      <c r="B936" s="268">
        <v>0</v>
      </c>
      <c r="C936" s="265"/>
    </row>
    <row r="937" spans="1:3">
      <c r="A937" s="271" t="s">
        <v>831</v>
      </c>
      <c r="B937" s="270">
        <f>SUM(B938:B946)</f>
        <v>18000</v>
      </c>
      <c r="C937" s="265"/>
    </row>
    <row r="938" spans="1:3">
      <c r="A938" s="269" t="s">
        <v>143</v>
      </c>
      <c r="B938" s="268">
        <v>0</v>
      </c>
      <c r="C938" s="265"/>
    </row>
    <row r="939" spans="1:3">
      <c r="A939" s="269" t="s">
        <v>144</v>
      </c>
      <c r="B939" s="268">
        <v>0</v>
      </c>
      <c r="C939" s="265"/>
    </row>
    <row r="940" spans="1:3">
      <c r="A940" s="269" t="s">
        <v>145</v>
      </c>
      <c r="B940" s="268">
        <v>0</v>
      </c>
      <c r="C940" s="265"/>
    </row>
    <row r="941" spans="1:3">
      <c r="A941" s="269" t="s">
        <v>832</v>
      </c>
      <c r="B941" s="268">
        <v>0</v>
      </c>
      <c r="C941" s="265"/>
    </row>
    <row r="942" spans="1:3">
      <c r="A942" s="269" t="s">
        <v>833</v>
      </c>
      <c r="B942" s="268">
        <v>0</v>
      </c>
      <c r="C942" s="265"/>
    </row>
    <row r="943" spans="1:3">
      <c r="A943" s="269" t="s">
        <v>834</v>
      </c>
      <c r="B943" s="268">
        <v>0</v>
      </c>
      <c r="C943" s="265"/>
    </row>
    <row r="944" spans="1:3">
      <c r="A944" s="269" t="s">
        <v>835</v>
      </c>
      <c r="B944" s="268">
        <v>0</v>
      </c>
      <c r="C944" s="265"/>
    </row>
    <row r="945" spans="1:3">
      <c r="A945" s="269" t="s">
        <v>836</v>
      </c>
      <c r="B945" s="268">
        <v>0</v>
      </c>
      <c r="C945" s="265"/>
    </row>
    <row r="946" spans="1:3">
      <c r="A946" s="269" t="s">
        <v>837</v>
      </c>
      <c r="B946" s="268">
        <v>18000</v>
      </c>
      <c r="C946" s="265"/>
    </row>
    <row r="947" spans="1:3">
      <c r="A947" s="271" t="s">
        <v>838</v>
      </c>
      <c r="B947" s="270">
        <f>SUM(B948:B951)</f>
        <v>0</v>
      </c>
      <c r="C947" s="265"/>
    </row>
    <row r="948" spans="1:3">
      <c r="A948" s="269" t="s">
        <v>839</v>
      </c>
      <c r="B948" s="268">
        <v>0</v>
      </c>
      <c r="C948" s="265"/>
    </row>
    <row r="949" spans="1:3">
      <c r="A949" s="269" t="s">
        <v>840</v>
      </c>
      <c r="B949" s="268">
        <v>0</v>
      </c>
      <c r="C949" s="265"/>
    </row>
    <row r="950" spans="1:3">
      <c r="A950" s="269" t="s">
        <v>841</v>
      </c>
      <c r="B950" s="268">
        <v>0</v>
      </c>
      <c r="C950" s="265"/>
    </row>
    <row r="951" spans="1:3">
      <c r="A951" s="269" t="s">
        <v>842</v>
      </c>
      <c r="B951" s="268">
        <v>0</v>
      </c>
      <c r="C951" s="265"/>
    </row>
    <row r="952" spans="1:3">
      <c r="A952" s="269" t="s">
        <v>843</v>
      </c>
      <c r="B952" s="268">
        <v>0</v>
      </c>
      <c r="C952" s="265"/>
    </row>
    <row r="953" spans="1:3">
      <c r="A953" s="269" t="s">
        <v>143</v>
      </c>
      <c r="B953" s="268">
        <v>0</v>
      </c>
      <c r="C953" s="265"/>
    </row>
    <row r="954" spans="1:3">
      <c r="A954" s="269" t="s">
        <v>144</v>
      </c>
      <c r="B954" s="268">
        <v>0</v>
      </c>
      <c r="C954" s="265"/>
    </row>
    <row r="955" spans="1:3">
      <c r="A955" s="269" t="s">
        <v>145</v>
      </c>
      <c r="B955" s="268">
        <v>0</v>
      </c>
      <c r="C955" s="265"/>
    </row>
    <row r="956" spans="1:3">
      <c r="A956" s="269" t="s">
        <v>829</v>
      </c>
      <c r="B956" s="268">
        <v>0</v>
      </c>
      <c r="C956" s="265"/>
    </row>
    <row r="957" spans="1:3">
      <c r="A957" s="269" t="s">
        <v>844</v>
      </c>
      <c r="B957" s="268">
        <v>0</v>
      </c>
      <c r="C957" s="265"/>
    </row>
    <row r="958" spans="1:3">
      <c r="A958" s="269" t="s">
        <v>845</v>
      </c>
      <c r="B958" s="268">
        <v>0</v>
      </c>
      <c r="C958" s="265"/>
    </row>
    <row r="959" spans="1:3">
      <c r="A959" s="271" t="s">
        <v>846</v>
      </c>
      <c r="B959" s="270">
        <f>SUM(B960:B963)</f>
        <v>0</v>
      </c>
      <c r="C959" s="265"/>
    </row>
    <row r="960" spans="1:3">
      <c r="A960" s="269" t="s">
        <v>847</v>
      </c>
      <c r="B960" s="268">
        <v>0</v>
      </c>
      <c r="C960" s="265"/>
    </row>
    <row r="961" spans="1:3">
      <c r="A961" s="269" t="s">
        <v>848</v>
      </c>
      <c r="B961" s="268">
        <v>0</v>
      </c>
      <c r="C961" s="265"/>
    </row>
    <row r="962" spans="1:3">
      <c r="A962" s="269" t="s">
        <v>849</v>
      </c>
      <c r="B962" s="268">
        <v>0</v>
      </c>
      <c r="C962" s="265"/>
    </row>
    <row r="963" spans="1:3">
      <c r="A963" s="269" t="s">
        <v>850</v>
      </c>
      <c r="B963" s="268">
        <v>0</v>
      </c>
      <c r="C963" s="265"/>
    </row>
    <row r="964" spans="1:3">
      <c r="A964" s="271" t="s">
        <v>851</v>
      </c>
      <c r="B964" s="270">
        <f>SUM(B965:B966)</f>
        <v>16651</v>
      </c>
      <c r="C964" s="265"/>
    </row>
    <row r="965" spans="1:3">
      <c r="A965" s="269" t="s">
        <v>852</v>
      </c>
      <c r="B965" s="268">
        <v>0</v>
      </c>
      <c r="C965" s="265"/>
    </row>
    <row r="966" spans="1:3">
      <c r="A966" s="269" t="s">
        <v>851</v>
      </c>
      <c r="B966" s="268">
        <v>16651</v>
      </c>
      <c r="C966" s="265"/>
    </row>
    <row r="967" spans="1:3">
      <c r="A967" s="263" t="s">
        <v>853</v>
      </c>
      <c r="B967" s="264">
        <f>SUM(B968,B978,B994,B999,B1010,B1017,B1025)</f>
        <v>4406</v>
      </c>
      <c r="C967" s="274"/>
    </row>
    <row r="968" spans="1:3">
      <c r="A968" s="271" t="s">
        <v>854</v>
      </c>
      <c r="B968" s="270">
        <f>SUM(B969:B977)</f>
        <v>0</v>
      </c>
      <c r="C968" s="265"/>
    </row>
    <row r="969" spans="1:3">
      <c r="A969" s="269" t="s">
        <v>143</v>
      </c>
      <c r="B969" s="268">
        <v>0</v>
      </c>
      <c r="C969" s="265"/>
    </row>
    <row r="970" spans="1:3">
      <c r="A970" s="269" t="s">
        <v>144</v>
      </c>
      <c r="B970" s="268">
        <v>0</v>
      </c>
      <c r="C970" s="265"/>
    </row>
    <row r="971" spans="1:3">
      <c r="A971" s="269" t="s">
        <v>145</v>
      </c>
      <c r="B971" s="268">
        <v>0</v>
      </c>
      <c r="C971" s="265"/>
    </row>
    <row r="972" spans="1:3">
      <c r="A972" s="269" t="s">
        <v>855</v>
      </c>
      <c r="B972" s="268">
        <v>0</v>
      </c>
      <c r="C972" s="265"/>
    </row>
    <row r="973" spans="1:3">
      <c r="A973" s="269" t="s">
        <v>856</v>
      </c>
      <c r="B973" s="268">
        <v>0</v>
      </c>
      <c r="C973" s="265"/>
    </row>
    <row r="974" spans="1:3">
      <c r="A974" s="269" t="s">
        <v>857</v>
      </c>
      <c r="B974" s="268">
        <v>0</v>
      </c>
      <c r="C974" s="265"/>
    </row>
    <row r="975" spans="1:3">
      <c r="A975" s="269" t="s">
        <v>858</v>
      </c>
      <c r="B975" s="268">
        <v>0</v>
      </c>
      <c r="C975" s="265"/>
    </row>
    <row r="976" spans="1:3">
      <c r="A976" s="269" t="s">
        <v>859</v>
      </c>
      <c r="B976" s="268">
        <v>0</v>
      </c>
      <c r="C976" s="265"/>
    </row>
    <row r="977" spans="1:3">
      <c r="A977" s="269" t="s">
        <v>860</v>
      </c>
      <c r="B977" s="268">
        <v>0</v>
      </c>
      <c r="C977" s="265"/>
    </row>
    <row r="978" spans="1:3">
      <c r="A978" s="271" t="s">
        <v>861</v>
      </c>
      <c r="B978" s="270">
        <f>SUM(B979:B993)</f>
        <v>0</v>
      </c>
      <c r="C978" s="265"/>
    </row>
    <row r="979" spans="1:3">
      <c r="A979" s="269" t="s">
        <v>143</v>
      </c>
      <c r="B979" s="268">
        <v>0</v>
      </c>
      <c r="C979" s="265"/>
    </row>
    <row r="980" spans="1:3">
      <c r="A980" s="269" t="s">
        <v>144</v>
      </c>
      <c r="B980" s="268">
        <v>0</v>
      </c>
      <c r="C980" s="265"/>
    </row>
    <row r="981" spans="1:3">
      <c r="A981" s="269" t="s">
        <v>145</v>
      </c>
      <c r="B981" s="268">
        <v>0</v>
      </c>
      <c r="C981" s="265"/>
    </row>
    <row r="982" spans="1:3">
      <c r="A982" s="269" t="s">
        <v>862</v>
      </c>
      <c r="B982" s="268">
        <v>0</v>
      </c>
      <c r="C982" s="265"/>
    </row>
    <row r="983" spans="1:3">
      <c r="A983" s="269" t="s">
        <v>863</v>
      </c>
      <c r="B983" s="268">
        <v>0</v>
      </c>
      <c r="C983" s="265"/>
    </row>
    <row r="984" spans="1:3">
      <c r="A984" s="269" t="s">
        <v>864</v>
      </c>
      <c r="B984" s="268">
        <v>0</v>
      </c>
      <c r="C984" s="265"/>
    </row>
    <row r="985" spans="1:3">
      <c r="A985" s="269" t="s">
        <v>865</v>
      </c>
      <c r="B985" s="268">
        <v>0</v>
      </c>
      <c r="C985" s="265"/>
    </row>
    <row r="986" spans="1:3">
      <c r="A986" s="269" t="s">
        <v>866</v>
      </c>
      <c r="B986" s="268">
        <v>0</v>
      </c>
      <c r="C986" s="265"/>
    </row>
    <row r="987" spans="1:3">
      <c r="A987" s="269" t="s">
        <v>867</v>
      </c>
      <c r="B987" s="268">
        <v>0</v>
      </c>
      <c r="C987" s="265"/>
    </row>
    <row r="988" spans="1:3">
      <c r="A988" s="269" t="s">
        <v>868</v>
      </c>
      <c r="B988" s="268">
        <v>0</v>
      </c>
      <c r="C988" s="265"/>
    </row>
    <row r="989" spans="1:3">
      <c r="A989" s="269" t="s">
        <v>869</v>
      </c>
      <c r="B989" s="268">
        <v>0</v>
      </c>
      <c r="C989" s="265"/>
    </row>
    <row r="990" spans="1:3">
      <c r="A990" s="269" t="s">
        <v>870</v>
      </c>
      <c r="B990" s="268">
        <v>0</v>
      </c>
      <c r="C990" s="265"/>
    </row>
    <row r="991" spans="1:3">
      <c r="A991" s="269" t="s">
        <v>871</v>
      </c>
      <c r="B991" s="268">
        <v>0</v>
      </c>
      <c r="C991" s="265"/>
    </row>
    <row r="992" spans="1:3">
      <c r="A992" s="269" t="s">
        <v>872</v>
      </c>
      <c r="B992" s="268">
        <v>0</v>
      </c>
      <c r="C992" s="265"/>
    </row>
    <row r="993" spans="1:3">
      <c r="A993" s="269" t="s">
        <v>873</v>
      </c>
      <c r="B993" s="268">
        <v>0</v>
      </c>
      <c r="C993" s="265"/>
    </row>
    <row r="994" spans="1:3">
      <c r="A994" s="271" t="s">
        <v>874</v>
      </c>
      <c r="B994" s="270">
        <f>SUM(B995:B998)</f>
        <v>3323</v>
      </c>
      <c r="C994" s="265"/>
    </row>
    <row r="995" spans="1:3">
      <c r="A995" s="269" t="s">
        <v>143</v>
      </c>
      <c r="B995" s="268">
        <v>1916</v>
      </c>
      <c r="C995" s="265"/>
    </row>
    <row r="996" spans="1:3">
      <c r="A996" s="269" t="s">
        <v>144</v>
      </c>
      <c r="B996" s="268">
        <v>59</v>
      </c>
      <c r="C996" s="265"/>
    </row>
    <row r="997" spans="1:3">
      <c r="A997" s="269" t="s">
        <v>145</v>
      </c>
      <c r="B997" s="268">
        <v>1348</v>
      </c>
      <c r="C997" s="265"/>
    </row>
    <row r="998" spans="1:3">
      <c r="A998" s="269" t="s">
        <v>875</v>
      </c>
      <c r="B998" s="268">
        <v>0</v>
      </c>
      <c r="C998" s="265"/>
    </row>
    <row r="999" spans="1:3">
      <c r="A999" s="271" t="s">
        <v>876</v>
      </c>
      <c r="B999" s="270">
        <f>SUM(B1000:B1009)</f>
        <v>739</v>
      </c>
      <c r="C999" s="265"/>
    </row>
    <row r="1000" spans="1:3">
      <c r="A1000" s="269" t="s">
        <v>143</v>
      </c>
      <c r="B1000" s="268">
        <v>739</v>
      </c>
      <c r="C1000" s="265"/>
    </row>
    <row r="1001" spans="1:3">
      <c r="A1001" s="269" t="s">
        <v>144</v>
      </c>
      <c r="B1001" s="268">
        <v>0</v>
      </c>
      <c r="C1001" s="265"/>
    </row>
    <row r="1002" spans="1:3">
      <c r="A1002" s="269" t="s">
        <v>145</v>
      </c>
      <c r="B1002" s="268">
        <v>0</v>
      </c>
      <c r="C1002" s="265"/>
    </row>
    <row r="1003" spans="1:3">
      <c r="A1003" s="269" t="s">
        <v>877</v>
      </c>
      <c r="B1003" s="268">
        <v>0</v>
      </c>
      <c r="C1003" s="265"/>
    </row>
    <row r="1004" spans="1:3">
      <c r="A1004" s="269" t="s">
        <v>878</v>
      </c>
      <c r="B1004" s="268">
        <v>0</v>
      </c>
      <c r="C1004" s="265"/>
    </row>
    <row r="1005" spans="1:3">
      <c r="A1005" s="269" t="s">
        <v>879</v>
      </c>
      <c r="B1005" s="268">
        <v>0</v>
      </c>
      <c r="C1005" s="265"/>
    </row>
    <row r="1006" spans="1:3">
      <c r="A1006" s="269" t="s">
        <v>880</v>
      </c>
      <c r="B1006" s="268">
        <v>0</v>
      </c>
      <c r="C1006" s="265"/>
    </row>
    <row r="1007" spans="1:3">
      <c r="A1007" s="269" t="s">
        <v>881</v>
      </c>
      <c r="B1007" s="268">
        <v>0</v>
      </c>
      <c r="C1007" s="265"/>
    </row>
    <row r="1008" spans="1:3">
      <c r="A1008" s="269" t="s">
        <v>152</v>
      </c>
      <c r="B1008" s="268">
        <v>0</v>
      </c>
      <c r="C1008" s="265"/>
    </row>
    <row r="1009" spans="1:3">
      <c r="A1009" s="269" t="s">
        <v>882</v>
      </c>
      <c r="B1009" s="268">
        <v>0</v>
      </c>
      <c r="C1009" s="265"/>
    </row>
    <row r="1010" spans="1:3">
      <c r="A1010" s="271" t="s">
        <v>883</v>
      </c>
      <c r="B1010" s="270">
        <f>SUM(B1011:B1016)</f>
        <v>343</v>
      </c>
      <c r="C1010" s="265"/>
    </row>
    <row r="1011" spans="1:3">
      <c r="A1011" s="269" t="s">
        <v>143</v>
      </c>
      <c r="B1011" s="268">
        <v>314</v>
      </c>
      <c r="C1011" s="265"/>
    </row>
    <row r="1012" spans="1:3">
      <c r="A1012" s="269" t="s">
        <v>144</v>
      </c>
      <c r="B1012" s="268">
        <v>0</v>
      </c>
      <c r="C1012" s="265"/>
    </row>
    <row r="1013" spans="1:3">
      <c r="A1013" s="269" t="s">
        <v>145</v>
      </c>
      <c r="B1013" s="268">
        <v>0</v>
      </c>
      <c r="C1013" s="265"/>
    </row>
    <row r="1014" spans="1:3">
      <c r="A1014" s="269" t="s">
        <v>884</v>
      </c>
      <c r="B1014" s="268">
        <v>0</v>
      </c>
      <c r="C1014" s="265"/>
    </row>
    <row r="1015" spans="1:3">
      <c r="A1015" s="269" t="s">
        <v>885</v>
      </c>
      <c r="B1015" s="268">
        <v>0</v>
      </c>
      <c r="C1015" s="265"/>
    </row>
    <row r="1016" spans="1:3">
      <c r="A1016" s="269" t="s">
        <v>886</v>
      </c>
      <c r="B1016" s="268">
        <v>29</v>
      </c>
      <c r="C1016" s="265"/>
    </row>
    <row r="1017" spans="1:3">
      <c r="A1017" s="271" t="s">
        <v>887</v>
      </c>
      <c r="B1017" s="270">
        <f>SUM(B1018:B1024)</f>
        <v>0</v>
      </c>
      <c r="C1017" s="265"/>
    </row>
    <row r="1018" spans="1:3">
      <c r="A1018" s="269" t="s">
        <v>143</v>
      </c>
      <c r="B1018" s="268">
        <v>0</v>
      </c>
      <c r="C1018" s="265"/>
    </row>
    <row r="1019" spans="1:3">
      <c r="A1019" s="269" t="s">
        <v>144</v>
      </c>
      <c r="B1019" s="268">
        <v>0</v>
      </c>
      <c r="C1019" s="265"/>
    </row>
    <row r="1020" spans="1:3">
      <c r="A1020" s="269" t="s">
        <v>145</v>
      </c>
      <c r="B1020" s="268">
        <v>0</v>
      </c>
      <c r="C1020" s="265"/>
    </row>
    <row r="1021" spans="1:3">
      <c r="A1021" s="269" t="s">
        <v>888</v>
      </c>
      <c r="B1021" s="268">
        <v>0</v>
      </c>
      <c r="C1021" s="265"/>
    </row>
    <row r="1022" spans="1:3">
      <c r="A1022" s="269" t="s">
        <v>889</v>
      </c>
      <c r="B1022" s="268">
        <v>0</v>
      </c>
      <c r="C1022" s="265"/>
    </row>
    <row r="1023" spans="1:3">
      <c r="A1023" s="269" t="s">
        <v>890</v>
      </c>
      <c r="B1023" s="268">
        <v>0</v>
      </c>
      <c r="C1023" s="265"/>
    </row>
    <row r="1024" spans="1:3">
      <c r="A1024" s="269" t="s">
        <v>891</v>
      </c>
      <c r="B1024" s="268">
        <v>0</v>
      </c>
      <c r="C1024" s="265"/>
    </row>
    <row r="1025" spans="1:3">
      <c r="A1025" s="271" t="s">
        <v>892</v>
      </c>
      <c r="B1025" s="270">
        <f>SUM(B1026:B1030)</f>
        <v>1</v>
      </c>
      <c r="C1025" s="265"/>
    </row>
    <row r="1026" spans="1:3">
      <c r="A1026" s="269" t="s">
        <v>893</v>
      </c>
      <c r="B1026" s="268">
        <v>0</v>
      </c>
      <c r="C1026" s="265"/>
    </row>
    <row r="1027" spans="1:3">
      <c r="A1027" s="269" t="s">
        <v>894</v>
      </c>
      <c r="B1027" s="268">
        <v>0</v>
      </c>
      <c r="C1027" s="265"/>
    </row>
    <row r="1028" spans="1:3">
      <c r="A1028" s="269" t="s">
        <v>895</v>
      </c>
      <c r="B1028" s="268">
        <v>0</v>
      </c>
      <c r="C1028" s="265"/>
    </row>
    <row r="1029" spans="1:3">
      <c r="A1029" s="269" t="s">
        <v>896</v>
      </c>
      <c r="B1029" s="268">
        <v>0</v>
      </c>
      <c r="C1029" s="265"/>
    </row>
    <row r="1030" spans="1:3">
      <c r="A1030" s="269" t="s">
        <v>892</v>
      </c>
      <c r="B1030" s="268">
        <v>1</v>
      </c>
      <c r="C1030" s="265"/>
    </row>
    <row r="1031" spans="1:3">
      <c r="A1031" s="263" t="s">
        <v>123</v>
      </c>
      <c r="B1031" s="264">
        <f>SUM(B1032,B1042,B1048)</f>
        <v>2844</v>
      </c>
      <c r="C1031" s="274"/>
    </row>
    <row r="1032" spans="1:3">
      <c r="A1032" s="271" t="s">
        <v>897</v>
      </c>
      <c r="B1032" s="270">
        <f>SUM(B1033:B1041)</f>
        <v>2314</v>
      </c>
      <c r="C1032" s="265"/>
    </row>
    <row r="1033" spans="1:3">
      <c r="A1033" s="269" t="s">
        <v>143</v>
      </c>
      <c r="B1033" s="268">
        <v>480</v>
      </c>
      <c r="C1033" s="265"/>
    </row>
    <row r="1034" spans="1:3">
      <c r="A1034" s="269" t="s">
        <v>144</v>
      </c>
      <c r="B1034" s="268">
        <v>0</v>
      </c>
      <c r="C1034" s="265"/>
    </row>
    <row r="1035" spans="1:3">
      <c r="A1035" s="269" t="s">
        <v>145</v>
      </c>
      <c r="B1035" s="268">
        <v>0</v>
      </c>
      <c r="C1035" s="265"/>
    </row>
    <row r="1036" spans="1:3">
      <c r="A1036" s="269" t="s">
        <v>898</v>
      </c>
      <c r="B1036" s="268">
        <v>0</v>
      </c>
      <c r="C1036" s="265"/>
    </row>
    <row r="1037" spans="1:3">
      <c r="A1037" s="269" t="s">
        <v>899</v>
      </c>
      <c r="B1037" s="268">
        <v>0</v>
      </c>
      <c r="C1037" s="265"/>
    </row>
    <row r="1038" spans="1:3">
      <c r="A1038" s="269" t="s">
        <v>900</v>
      </c>
      <c r="B1038" s="268">
        <v>0</v>
      </c>
      <c r="C1038" s="265"/>
    </row>
    <row r="1039" spans="1:3">
      <c r="A1039" s="269" t="s">
        <v>901</v>
      </c>
      <c r="B1039" s="268">
        <v>0</v>
      </c>
      <c r="C1039" s="265"/>
    </row>
    <row r="1040" spans="1:3">
      <c r="A1040" s="269" t="s">
        <v>152</v>
      </c>
      <c r="B1040" s="268">
        <v>0</v>
      </c>
      <c r="C1040" s="265"/>
    </row>
    <row r="1041" spans="1:3">
      <c r="A1041" s="269" t="s">
        <v>902</v>
      </c>
      <c r="B1041" s="268">
        <v>1834</v>
      </c>
      <c r="C1041" s="265"/>
    </row>
    <row r="1042" spans="1:3">
      <c r="A1042" s="271" t="s">
        <v>903</v>
      </c>
      <c r="B1042" s="273">
        <f>SUM(B1043:B1047)</f>
        <v>230</v>
      </c>
      <c r="C1042" s="265"/>
    </row>
    <row r="1043" spans="1:3">
      <c r="A1043" s="269" t="s">
        <v>143</v>
      </c>
      <c r="B1043" s="275">
        <v>0</v>
      </c>
      <c r="C1043" s="265"/>
    </row>
    <row r="1044" spans="1:3">
      <c r="A1044" s="269" t="s">
        <v>144</v>
      </c>
      <c r="B1044" s="275">
        <v>0</v>
      </c>
      <c r="C1044" s="265"/>
    </row>
    <row r="1045" spans="1:3">
      <c r="A1045" s="269" t="s">
        <v>145</v>
      </c>
      <c r="B1045" s="275">
        <v>0</v>
      </c>
      <c r="C1045" s="265"/>
    </row>
    <row r="1046" spans="1:3">
      <c r="A1046" s="269" t="s">
        <v>904</v>
      </c>
      <c r="B1046" s="275">
        <v>0</v>
      </c>
      <c r="C1046" s="265"/>
    </row>
    <row r="1047" spans="1:3">
      <c r="A1047" s="269" t="s">
        <v>905</v>
      </c>
      <c r="B1047" s="275">
        <v>230</v>
      </c>
      <c r="C1047" s="265"/>
    </row>
    <row r="1048" spans="1:3">
      <c r="A1048" s="271" t="s">
        <v>906</v>
      </c>
      <c r="B1048" s="264">
        <f>SUM(B1049,B1050)</f>
        <v>300</v>
      </c>
      <c r="C1048" s="265"/>
    </row>
    <row r="1049" spans="1:3">
      <c r="A1049" s="269" t="s">
        <v>907</v>
      </c>
      <c r="B1049" s="275">
        <v>0</v>
      </c>
      <c r="C1049" s="265"/>
    </row>
    <row r="1050" spans="1:3">
      <c r="A1050" s="269" t="s">
        <v>906</v>
      </c>
      <c r="B1050" s="275">
        <v>300</v>
      </c>
      <c r="C1050" s="265"/>
    </row>
    <row r="1051" spans="1:3">
      <c r="A1051" s="263" t="s">
        <v>124</v>
      </c>
      <c r="B1051" s="279">
        <f>SUM(B1052,B1059,B1069,B1075,B1078)</f>
        <v>0</v>
      </c>
      <c r="C1051" s="265"/>
    </row>
    <row r="1052" spans="1:3">
      <c r="A1052" s="271" t="s">
        <v>908</v>
      </c>
      <c r="B1052" s="273">
        <f>SUM(B1053:B1058)</f>
        <v>0</v>
      </c>
      <c r="C1052" s="265"/>
    </row>
    <row r="1053" spans="1:3">
      <c r="A1053" s="269" t="s">
        <v>143</v>
      </c>
      <c r="B1053" s="275">
        <v>0</v>
      </c>
      <c r="C1053" s="265"/>
    </row>
    <row r="1054" spans="1:3">
      <c r="A1054" s="269" t="s">
        <v>144</v>
      </c>
      <c r="B1054" s="275">
        <v>0</v>
      </c>
      <c r="C1054" s="265"/>
    </row>
    <row r="1055" spans="1:3">
      <c r="A1055" s="269" t="s">
        <v>145</v>
      </c>
      <c r="B1055" s="275">
        <v>0</v>
      </c>
      <c r="C1055" s="265"/>
    </row>
    <row r="1056" spans="1:3">
      <c r="A1056" s="269" t="s">
        <v>909</v>
      </c>
      <c r="B1056" s="275">
        <v>0</v>
      </c>
      <c r="C1056" s="265"/>
    </row>
    <row r="1057" spans="1:3">
      <c r="A1057" s="269" t="s">
        <v>152</v>
      </c>
      <c r="B1057" s="275">
        <v>0</v>
      </c>
      <c r="C1057" s="265"/>
    </row>
    <row r="1058" spans="1:3">
      <c r="A1058" s="269" t="s">
        <v>910</v>
      </c>
      <c r="B1058" s="275">
        <v>0</v>
      </c>
      <c r="C1058" s="265"/>
    </row>
    <row r="1059" spans="1:3">
      <c r="A1059" s="271" t="s">
        <v>911</v>
      </c>
      <c r="B1059" s="273">
        <f>SUM(B1060:B1068)</f>
        <v>0</v>
      </c>
      <c r="C1059" s="265"/>
    </row>
    <row r="1060" spans="1:3">
      <c r="A1060" s="269" t="s">
        <v>912</v>
      </c>
      <c r="B1060" s="275">
        <v>0</v>
      </c>
      <c r="C1060" s="265"/>
    </row>
    <row r="1061" spans="1:3">
      <c r="A1061" s="269" t="s">
        <v>913</v>
      </c>
      <c r="B1061" s="275">
        <v>0</v>
      </c>
      <c r="C1061" s="265"/>
    </row>
    <row r="1062" spans="1:3">
      <c r="A1062" s="269" t="s">
        <v>914</v>
      </c>
      <c r="B1062" s="275">
        <v>0</v>
      </c>
      <c r="C1062" s="265"/>
    </row>
    <row r="1063" spans="1:3">
      <c r="A1063" s="269" t="s">
        <v>915</v>
      </c>
      <c r="B1063" s="275">
        <v>0</v>
      </c>
      <c r="C1063" s="265"/>
    </row>
    <row r="1064" spans="1:3">
      <c r="A1064" s="269" t="s">
        <v>916</v>
      </c>
      <c r="B1064" s="275">
        <v>0</v>
      </c>
      <c r="C1064" s="265"/>
    </row>
    <row r="1065" spans="1:3">
      <c r="A1065" s="269" t="s">
        <v>917</v>
      </c>
      <c r="B1065" s="275">
        <v>0</v>
      </c>
      <c r="C1065" s="265"/>
    </row>
    <row r="1066" spans="1:3">
      <c r="A1066" s="269" t="s">
        <v>918</v>
      </c>
      <c r="B1066" s="275">
        <v>0</v>
      </c>
      <c r="C1066" s="265"/>
    </row>
    <row r="1067" spans="1:3">
      <c r="A1067" s="269" t="s">
        <v>919</v>
      </c>
      <c r="B1067" s="275">
        <v>0</v>
      </c>
      <c r="C1067" s="265"/>
    </row>
    <row r="1068" spans="1:3">
      <c r="A1068" s="269" t="s">
        <v>920</v>
      </c>
      <c r="B1068" s="275">
        <v>0</v>
      </c>
      <c r="C1068" s="265"/>
    </row>
    <row r="1069" spans="1:3">
      <c r="A1069" s="271" t="s">
        <v>921</v>
      </c>
      <c r="B1069" s="273">
        <f>SUM(B1070:B1074)</f>
        <v>0</v>
      </c>
      <c r="C1069" s="265"/>
    </row>
    <row r="1070" spans="1:3">
      <c r="A1070" s="269" t="s">
        <v>922</v>
      </c>
      <c r="B1070" s="275">
        <v>0</v>
      </c>
      <c r="C1070" s="265"/>
    </row>
    <row r="1071" spans="1:3">
      <c r="A1071" s="269" t="s">
        <v>923</v>
      </c>
      <c r="B1071" s="275">
        <v>0</v>
      </c>
      <c r="C1071" s="265"/>
    </row>
    <row r="1072" spans="1:3">
      <c r="A1072" s="269" t="s">
        <v>924</v>
      </c>
      <c r="B1072" s="275">
        <v>0</v>
      </c>
      <c r="C1072" s="265"/>
    </row>
    <row r="1073" spans="1:3">
      <c r="A1073" s="269" t="s">
        <v>925</v>
      </c>
      <c r="B1073" s="275">
        <v>0</v>
      </c>
      <c r="C1073" s="265"/>
    </row>
    <row r="1074" spans="1:3">
      <c r="A1074" s="269" t="s">
        <v>926</v>
      </c>
      <c r="B1074" s="275">
        <v>0</v>
      </c>
      <c r="C1074" s="265"/>
    </row>
    <row r="1075" spans="1:3">
      <c r="A1075" s="269" t="s">
        <v>927</v>
      </c>
      <c r="B1075" s="275">
        <v>0</v>
      </c>
      <c r="C1075" s="265"/>
    </row>
    <row r="1076" spans="1:3">
      <c r="A1076" s="269" t="s">
        <v>928</v>
      </c>
      <c r="B1076" s="275">
        <v>0</v>
      </c>
      <c r="C1076" s="265"/>
    </row>
    <row r="1077" spans="1:3">
      <c r="A1077" s="269" t="s">
        <v>929</v>
      </c>
      <c r="B1077" s="275">
        <v>0</v>
      </c>
      <c r="C1077" s="265"/>
    </row>
    <row r="1078" spans="1:3">
      <c r="A1078" s="269" t="s">
        <v>930</v>
      </c>
      <c r="B1078" s="275">
        <v>0</v>
      </c>
      <c r="C1078" s="265"/>
    </row>
    <row r="1079" spans="1:3">
      <c r="A1079" s="269" t="s">
        <v>931</v>
      </c>
      <c r="B1079" s="275">
        <v>0</v>
      </c>
      <c r="C1079" s="265"/>
    </row>
    <row r="1080" spans="1:3">
      <c r="A1080" s="269" t="s">
        <v>930</v>
      </c>
      <c r="B1080" s="275">
        <v>0</v>
      </c>
      <c r="C1080" s="265"/>
    </row>
    <row r="1081" spans="1:3">
      <c r="A1081" s="263" t="s">
        <v>125</v>
      </c>
      <c r="B1081" s="279">
        <f>SUM(B1082:B1090)</f>
        <v>0</v>
      </c>
      <c r="C1081" s="265"/>
    </row>
    <row r="1082" spans="1:3">
      <c r="A1082" s="269" t="s">
        <v>932</v>
      </c>
      <c r="B1082" s="275">
        <v>0</v>
      </c>
      <c r="C1082" s="265"/>
    </row>
    <row r="1083" spans="1:3">
      <c r="A1083" s="269" t="s">
        <v>933</v>
      </c>
      <c r="B1083" s="275">
        <v>0</v>
      </c>
      <c r="C1083" s="265"/>
    </row>
    <row r="1084" spans="1:3">
      <c r="A1084" s="269" t="s">
        <v>934</v>
      </c>
      <c r="B1084" s="275">
        <v>0</v>
      </c>
      <c r="C1084" s="265"/>
    </row>
    <row r="1085" spans="1:3">
      <c r="A1085" s="269" t="s">
        <v>935</v>
      </c>
      <c r="B1085" s="275">
        <v>0</v>
      </c>
      <c r="C1085" s="265"/>
    </row>
    <row r="1086" spans="1:3">
      <c r="A1086" s="269" t="s">
        <v>936</v>
      </c>
      <c r="B1086" s="275">
        <v>0</v>
      </c>
      <c r="C1086" s="265"/>
    </row>
    <row r="1087" spans="1:3">
      <c r="A1087" s="269" t="s">
        <v>937</v>
      </c>
      <c r="B1087" s="275">
        <v>0</v>
      </c>
      <c r="C1087" s="265"/>
    </row>
    <row r="1088" spans="1:3">
      <c r="A1088" s="269" t="s">
        <v>938</v>
      </c>
      <c r="B1088" s="275">
        <v>0</v>
      </c>
      <c r="C1088" s="265"/>
    </row>
    <row r="1089" spans="1:3">
      <c r="A1089" s="269" t="s">
        <v>939</v>
      </c>
      <c r="B1089" s="275">
        <v>0</v>
      </c>
      <c r="C1089" s="265"/>
    </row>
    <row r="1090" spans="1:3">
      <c r="A1090" s="269" t="s">
        <v>940</v>
      </c>
      <c r="B1090" s="275">
        <v>0</v>
      </c>
      <c r="C1090" s="265"/>
    </row>
    <row r="1091" spans="1:3">
      <c r="A1091" s="263" t="s">
        <v>126</v>
      </c>
      <c r="B1091" s="264">
        <f>SUM(B1092,B1119,B1134)</f>
        <v>8978</v>
      </c>
      <c r="C1091" s="265"/>
    </row>
    <row r="1092" spans="1:3">
      <c r="A1092" s="271" t="s">
        <v>941</v>
      </c>
      <c r="B1092" s="270">
        <f>SUM(B1093:B1118)</f>
        <v>8649</v>
      </c>
      <c r="C1092" s="265"/>
    </row>
    <row r="1093" spans="1:3">
      <c r="A1093" s="269" t="s">
        <v>143</v>
      </c>
      <c r="B1093" s="268">
        <v>1268</v>
      </c>
      <c r="C1093" s="265"/>
    </row>
    <row r="1094" spans="1:3">
      <c r="A1094" s="269" t="s">
        <v>144</v>
      </c>
      <c r="B1094" s="268">
        <v>116</v>
      </c>
      <c r="C1094" s="265"/>
    </row>
    <row r="1095" spans="1:3">
      <c r="A1095" s="269" t="s">
        <v>145</v>
      </c>
      <c r="B1095" s="268">
        <v>544</v>
      </c>
      <c r="C1095" s="265"/>
    </row>
    <row r="1096" spans="1:3">
      <c r="A1096" s="269" t="s">
        <v>942</v>
      </c>
      <c r="B1096" s="268">
        <v>68</v>
      </c>
      <c r="C1096" s="265"/>
    </row>
    <row r="1097" spans="1:3">
      <c r="A1097" s="269" t="s">
        <v>943</v>
      </c>
      <c r="B1097" s="268">
        <v>4006</v>
      </c>
      <c r="C1097" s="265"/>
    </row>
    <row r="1098" spans="1:3">
      <c r="A1098" s="269" t="s">
        <v>944</v>
      </c>
      <c r="B1098" s="275">
        <v>0</v>
      </c>
      <c r="C1098" s="265"/>
    </row>
    <row r="1099" spans="1:3">
      <c r="A1099" s="269" t="s">
        <v>945</v>
      </c>
      <c r="B1099" s="275">
        <v>0</v>
      </c>
      <c r="C1099" s="265"/>
    </row>
    <row r="1100" spans="1:3">
      <c r="A1100" s="269" t="s">
        <v>946</v>
      </c>
      <c r="B1100" s="275">
        <v>0</v>
      </c>
      <c r="C1100" s="265"/>
    </row>
    <row r="1101" spans="1:3">
      <c r="A1101" s="269" t="s">
        <v>947</v>
      </c>
      <c r="B1101" s="275">
        <v>0</v>
      </c>
      <c r="C1101" s="265"/>
    </row>
    <row r="1102" spans="1:3">
      <c r="A1102" s="269" t="s">
        <v>948</v>
      </c>
      <c r="B1102" s="268">
        <v>300</v>
      </c>
      <c r="C1102" s="265"/>
    </row>
    <row r="1103" spans="1:3">
      <c r="A1103" s="269" t="s">
        <v>949</v>
      </c>
      <c r="B1103" s="275">
        <v>0</v>
      </c>
      <c r="C1103" s="265"/>
    </row>
    <row r="1104" spans="1:3">
      <c r="A1104" s="269" t="s">
        <v>950</v>
      </c>
      <c r="B1104" s="275">
        <v>0</v>
      </c>
      <c r="C1104" s="265"/>
    </row>
    <row r="1105" spans="1:3">
      <c r="A1105" s="269" t="s">
        <v>951</v>
      </c>
      <c r="B1105" s="275">
        <v>0</v>
      </c>
      <c r="C1105" s="265"/>
    </row>
    <row r="1106" spans="1:3">
      <c r="A1106" s="269" t="s">
        <v>952</v>
      </c>
      <c r="B1106" s="275">
        <v>0</v>
      </c>
      <c r="C1106" s="265"/>
    </row>
    <row r="1107" spans="1:3">
      <c r="A1107" s="269" t="s">
        <v>953</v>
      </c>
      <c r="B1107" s="275">
        <v>0</v>
      </c>
      <c r="C1107" s="265"/>
    </row>
    <row r="1108" spans="1:3">
      <c r="A1108" s="269" t="s">
        <v>954</v>
      </c>
      <c r="B1108" s="275">
        <v>0</v>
      </c>
      <c r="C1108" s="265"/>
    </row>
    <row r="1109" spans="1:3">
      <c r="A1109" s="269" t="s">
        <v>955</v>
      </c>
      <c r="B1109" s="275">
        <v>0</v>
      </c>
      <c r="C1109" s="265"/>
    </row>
    <row r="1110" spans="1:3">
      <c r="A1110" s="269" t="s">
        <v>956</v>
      </c>
      <c r="B1110" s="275">
        <v>0</v>
      </c>
      <c r="C1110" s="265"/>
    </row>
    <row r="1111" spans="1:3">
      <c r="A1111" s="269" t="s">
        <v>957</v>
      </c>
      <c r="B1111" s="275">
        <v>0</v>
      </c>
      <c r="C1111" s="265"/>
    </row>
    <row r="1112" spans="1:3">
      <c r="A1112" s="269" t="s">
        <v>958</v>
      </c>
      <c r="B1112" s="275">
        <v>0</v>
      </c>
      <c r="C1112" s="265"/>
    </row>
    <row r="1113" spans="1:3">
      <c r="A1113" s="269" t="s">
        <v>959</v>
      </c>
      <c r="B1113" s="275">
        <v>0</v>
      </c>
      <c r="C1113" s="265"/>
    </row>
    <row r="1114" spans="1:3">
      <c r="A1114" s="269" t="s">
        <v>960</v>
      </c>
      <c r="B1114" s="275">
        <v>0</v>
      </c>
      <c r="C1114" s="265"/>
    </row>
    <row r="1115" spans="1:3">
      <c r="A1115" s="269" t="s">
        <v>961</v>
      </c>
      <c r="B1115" s="275">
        <v>0</v>
      </c>
      <c r="C1115" s="265"/>
    </row>
    <row r="1116" spans="1:3">
      <c r="A1116" s="269" t="s">
        <v>962</v>
      </c>
      <c r="B1116" s="268">
        <v>350</v>
      </c>
      <c r="C1116" s="265"/>
    </row>
    <row r="1117" spans="1:3">
      <c r="A1117" s="269" t="s">
        <v>152</v>
      </c>
      <c r="B1117" s="268">
        <v>48</v>
      </c>
      <c r="C1117" s="265"/>
    </row>
    <row r="1118" spans="1:3">
      <c r="A1118" s="269" t="s">
        <v>963</v>
      </c>
      <c r="B1118" s="268">
        <v>1949</v>
      </c>
      <c r="C1118" s="265"/>
    </row>
    <row r="1119" spans="1:3">
      <c r="A1119" s="271" t="s">
        <v>964</v>
      </c>
      <c r="B1119" s="273">
        <f>SUM(B1120:B1133)</f>
        <v>329</v>
      </c>
      <c r="C1119" s="265"/>
    </row>
    <row r="1120" spans="1:3">
      <c r="A1120" s="269" t="s">
        <v>143</v>
      </c>
      <c r="B1120" s="268">
        <v>294</v>
      </c>
      <c r="C1120" s="265"/>
    </row>
    <row r="1121" spans="1:3">
      <c r="A1121" s="269" t="s">
        <v>144</v>
      </c>
      <c r="B1121" s="275">
        <v>0</v>
      </c>
      <c r="C1121" s="265"/>
    </row>
    <row r="1122" spans="1:3">
      <c r="A1122" s="269" t="s">
        <v>145</v>
      </c>
      <c r="B1122" s="275">
        <v>0</v>
      </c>
      <c r="C1122" s="265"/>
    </row>
    <row r="1123" spans="1:3">
      <c r="A1123" s="269" t="s">
        <v>965</v>
      </c>
      <c r="B1123" s="275">
        <v>0</v>
      </c>
      <c r="C1123" s="265"/>
    </row>
    <row r="1124" spans="1:3">
      <c r="A1124" s="269" t="s">
        <v>966</v>
      </c>
      <c r="B1124" s="275">
        <v>0</v>
      </c>
      <c r="C1124" s="265"/>
    </row>
    <row r="1125" spans="1:3">
      <c r="A1125" s="269" t="s">
        <v>967</v>
      </c>
      <c r="B1125" s="275">
        <v>0</v>
      </c>
      <c r="C1125" s="265"/>
    </row>
    <row r="1126" spans="1:3">
      <c r="A1126" s="269" t="s">
        <v>968</v>
      </c>
      <c r="B1126" s="275">
        <v>0</v>
      </c>
      <c r="C1126" s="265"/>
    </row>
    <row r="1127" spans="1:3">
      <c r="A1127" s="269" t="s">
        <v>969</v>
      </c>
      <c r="B1127" s="275">
        <v>0</v>
      </c>
      <c r="C1127" s="265"/>
    </row>
    <row r="1128" spans="1:3">
      <c r="A1128" s="269" t="s">
        <v>970</v>
      </c>
      <c r="B1128" s="275">
        <v>0</v>
      </c>
      <c r="C1128" s="265"/>
    </row>
    <row r="1129" spans="1:3">
      <c r="A1129" s="269" t="s">
        <v>971</v>
      </c>
      <c r="B1129" s="275">
        <v>0</v>
      </c>
      <c r="C1129" s="265"/>
    </row>
    <row r="1130" spans="1:3">
      <c r="A1130" s="269" t="s">
        <v>972</v>
      </c>
      <c r="B1130" s="275">
        <v>0</v>
      </c>
      <c r="C1130" s="265"/>
    </row>
    <row r="1131" spans="1:3">
      <c r="A1131" s="269" t="s">
        <v>973</v>
      </c>
      <c r="B1131" s="268">
        <v>3</v>
      </c>
      <c r="C1131" s="265"/>
    </row>
    <row r="1132" spans="1:3">
      <c r="A1132" s="269" t="s">
        <v>974</v>
      </c>
      <c r="B1132" s="275">
        <v>0</v>
      </c>
      <c r="C1132" s="265"/>
    </row>
    <row r="1133" spans="1:3">
      <c r="A1133" s="269" t="s">
        <v>975</v>
      </c>
      <c r="B1133" s="268">
        <v>32</v>
      </c>
      <c r="C1133" s="265"/>
    </row>
    <row r="1134" spans="1:3">
      <c r="A1134" s="271" t="s">
        <v>976</v>
      </c>
      <c r="B1134" s="264">
        <v>0</v>
      </c>
      <c r="C1134" s="265"/>
    </row>
    <row r="1135" spans="1:3">
      <c r="A1135" s="263" t="s">
        <v>127</v>
      </c>
      <c r="B1135" s="264">
        <f>SUM(B1136,B1147,B1151)</f>
        <v>27954</v>
      </c>
      <c r="C1135" s="274"/>
    </row>
    <row r="1136" spans="1:3">
      <c r="A1136" s="271" t="s">
        <v>977</v>
      </c>
      <c r="B1136" s="270">
        <v>6003</v>
      </c>
      <c r="C1136" s="265"/>
    </row>
    <row r="1137" spans="1:3">
      <c r="A1137" s="269" t="s">
        <v>978</v>
      </c>
      <c r="B1137" s="275">
        <v>0</v>
      </c>
      <c r="C1137" s="265"/>
    </row>
    <row r="1138" spans="1:3">
      <c r="A1138" s="269" t="s">
        <v>979</v>
      </c>
      <c r="B1138" s="275">
        <v>0</v>
      </c>
      <c r="C1138" s="265"/>
    </row>
    <row r="1139" spans="1:3">
      <c r="A1139" s="269" t="s">
        <v>980</v>
      </c>
      <c r="B1139" s="275">
        <v>0</v>
      </c>
      <c r="C1139" s="265"/>
    </row>
    <row r="1140" spans="1:3">
      <c r="A1140" s="269" t="s">
        <v>981</v>
      </c>
      <c r="B1140" s="275">
        <v>0</v>
      </c>
      <c r="C1140" s="265"/>
    </row>
    <row r="1141" spans="1:3">
      <c r="A1141" s="269" t="s">
        <v>982</v>
      </c>
      <c r="B1141" s="275">
        <v>0</v>
      </c>
      <c r="C1141" s="265"/>
    </row>
    <row r="1142" spans="1:3">
      <c r="A1142" s="269" t="s">
        <v>983</v>
      </c>
      <c r="B1142" s="275">
        <v>0</v>
      </c>
      <c r="C1142" s="265"/>
    </row>
    <row r="1143" spans="1:3">
      <c r="A1143" s="269" t="s">
        <v>984</v>
      </c>
      <c r="B1143" s="275">
        <v>0</v>
      </c>
      <c r="C1143" s="265"/>
    </row>
    <row r="1144" spans="1:3">
      <c r="A1144" s="269" t="s">
        <v>985</v>
      </c>
      <c r="B1144" s="275">
        <v>0</v>
      </c>
      <c r="C1144" s="265"/>
    </row>
    <row r="1145" spans="1:3">
      <c r="A1145" s="269" t="s">
        <v>986</v>
      </c>
      <c r="B1145" s="275">
        <v>0</v>
      </c>
      <c r="C1145" s="265"/>
    </row>
    <row r="1146" spans="1:3">
      <c r="A1146" s="269" t="s">
        <v>987</v>
      </c>
      <c r="B1146" s="275">
        <v>6002</v>
      </c>
      <c r="C1146" s="265"/>
    </row>
    <row r="1147" spans="1:3">
      <c r="A1147" s="271" t="s">
        <v>988</v>
      </c>
      <c r="B1147" s="270">
        <f>SUM(B1148:B1150)</f>
        <v>21950</v>
      </c>
      <c r="C1147" s="265"/>
    </row>
    <row r="1148" spans="1:3">
      <c r="A1148" s="269" t="s">
        <v>989</v>
      </c>
      <c r="B1148" s="268">
        <v>12950</v>
      </c>
      <c r="C1148" s="265"/>
    </row>
    <row r="1149" spans="1:3">
      <c r="A1149" s="269" t="s">
        <v>990</v>
      </c>
      <c r="B1149" s="275">
        <v>0</v>
      </c>
      <c r="C1149" s="265"/>
    </row>
    <row r="1150" spans="1:3">
      <c r="A1150" s="269" t="s">
        <v>991</v>
      </c>
      <c r="B1150" s="268">
        <v>9000</v>
      </c>
      <c r="C1150" s="265"/>
    </row>
    <row r="1151" spans="1:3">
      <c r="A1151" s="269" t="s">
        <v>992</v>
      </c>
      <c r="B1151" s="281">
        <v>1</v>
      </c>
      <c r="C1151" s="265"/>
    </row>
    <row r="1152" spans="1:3">
      <c r="A1152" s="269" t="s">
        <v>993</v>
      </c>
      <c r="B1152" s="275">
        <v>0</v>
      </c>
      <c r="C1152" s="265"/>
    </row>
    <row r="1153" spans="1:3">
      <c r="A1153" s="269" t="s">
        <v>994</v>
      </c>
      <c r="B1153" s="275">
        <v>0</v>
      </c>
      <c r="C1153" s="265"/>
    </row>
    <row r="1154" spans="1:3">
      <c r="A1154" s="269" t="s">
        <v>995</v>
      </c>
      <c r="B1154" s="268">
        <v>1</v>
      </c>
      <c r="C1154" s="265"/>
    </row>
    <row r="1155" spans="1:3">
      <c r="A1155" s="263" t="s">
        <v>128</v>
      </c>
      <c r="B1155" s="264">
        <f>SUM(B1156,B1174,B1180,B1186)</f>
        <v>940</v>
      </c>
      <c r="C1155" s="274"/>
    </row>
    <row r="1156" spans="1:3">
      <c r="A1156" s="271" t="s">
        <v>996</v>
      </c>
      <c r="B1156" s="270">
        <f>SUM(B1157:B1173)</f>
        <v>940</v>
      </c>
      <c r="C1156" s="265"/>
    </row>
    <row r="1157" spans="1:3">
      <c r="A1157" s="269" t="s">
        <v>143</v>
      </c>
      <c r="B1157" s="275">
        <v>0</v>
      </c>
      <c r="C1157" s="265"/>
    </row>
    <row r="1158" spans="1:3">
      <c r="A1158" s="269" t="s">
        <v>144</v>
      </c>
      <c r="B1158" s="275">
        <v>0</v>
      </c>
      <c r="C1158" s="265"/>
    </row>
    <row r="1159" spans="1:3">
      <c r="A1159" s="269" t="s">
        <v>145</v>
      </c>
      <c r="B1159" s="275">
        <v>0</v>
      </c>
      <c r="C1159" s="265"/>
    </row>
    <row r="1160" spans="1:3">
      <c r="A1160" s="269" t="s">
        <v>997</v>
      </c>
      <c r="B1160" s="275">
        <v>0</v>
      </c>
      <c r="C1160" s="265"/>
    </row>
    <row r="1161" spans="1:3">
      <c r="A1161" s="269" t="s">
        <v>998</v>
      </c>
      <c r="B1161" s="275">
        <v>0</v>
      </c>
      <c r="C1161" s="265"/>
    </row>
    <row r="1162" spans="1:3">
      <c r="A1162" s="269" t="s">
        <v>999</v>
      </c>
      <c r="B1162" s="275">
        <v>0</v>
      </c>
      <c r="C1162" s="265"/>
    </row>
    <row r="1163" spans="1:3">
      <c r="A1163" s="269" t="s">
        <v>1000</v>
      </c>
      <c r="B1163" s="275">
        <v>0</v>
      </c>
      <c r="C1163" s="265"/>
    </row>
    <row r="1164" spans="1:3">
      <c r="A1164" s="269" t="s">
        <v>1001</v>
      </c>
      <c r="B1164" s="275">
        <v>0</v>
      </c>
      <c r="C1164" s="265"/>
    </row>
    <row r="1165" spans="1:3">
      <c r="A1165" s="269" t="s">
        <v>1002</v>
      </c>
      <c r="B1165" s="275">
        <v>0</v>
      </c>
      <c r="C1165" s="265"/>
    </row>
    <row r="1166" spans="1:3">
      <c r="A1166" s="269" t="s">
        <v>1003</v>
      </c>
      <c r="B1166" s="275">
        <v>0</v>
      </c>
      <c r="C1166" s="265"/>
    </row>
    <row r="1167" spans="1:3">
      <c r="A1167" s="269" t="s">
        <v>1004</v>
      </c>
      <c r="B1167" s="275">
        <v>35</v>
      </c>
      <c r="C1167" s="265"/>
    </row>
    <row r="1168" spans="1:3">
      <c r="A1168" s="269" t="s">
        <v>1005</v>
      </c>
      <c r="B1168" s="275">
        <v>0</v>
      </c>
      <c r="C1168" s="265"/>
    </row>
    <row r="1169" spans="1:3">
      <c r="A1169" s="269" t="s">
        <v>1006</v>
      </c>
      <c r="B1169" s="275">
        <v>0</v>
      </c>
      <c r="C1169" s="265"/>
    </row>
    <row r="1170" spans="1:3">
      <c r="A1170" s="269" t="s">
        <v>1007</v>
      </c>
      <c r="B1170" s="275">
        <v>0</v>
      </c>
      <c r="C1170" s="265"/>
    </row>
    <row r="1171" spans="1:3">
      <c r="A1171" s="269" t="s">
        <v>1008</v>
      </c>
      <c r="B1171" s="275">
        <v>0</v>
      </c>
      <c r="C1171" s="265"/>
    </row>
    <row r="1172" spans="1:3">
      <c r="A1172" s="269" t="s">
        <v>152</v>
      </c>
      <c r="B1172" s="275">
        <v>0</v>
      </c>
      <c r="C1172" s="265"/>
    </row>
    <row r="1173" spans="1:3">
      <c r="A1173" s="269" t="s">
        <v>1009</v>
      </c>
      <c r="B1173" s="268">
        <v>905</v>
      </c>
      <c r="C1173" s="265"/>
    </row>
    <row r="1174" spans="1:3">
      <c r="A1174" s="271" t="s">
        <v>1010</v>
      </c>
      <c r="B1174" s="273">
        <f>SUM(B1175:B1179)</f>
        <v>0</v>
      </c>
      <c r="C1174" s="265"/>
    </row>
    <row r="1175" spans="1:3">
      <c r="A1175" s="269" t="s">
        <v>1011</v>
      </c>
      <c r="B1175" s="275">
        <v>0</v>
      </c>
      <c r="C1175" s="265"/>
    </row>
    <row r="1176" spans="1:3">
      <c r="A1176" s="269" t="s">
        <v>1012</v>
      </c>
      <c r="B1176" s="275">
        <v>0</v>
      </c>
      <c r="C1176" s="265"/>
    </row>
    <row r="1177" spans="1:3">
      <c r="A1177" s="269" t="s">
        <v>1013</v>
      </c>
      <c r="B1177" s="275">
        <v>0</v>
      </c>
      <c r="C1177" s="265"/>
    </row>
    <row r="1178" spans="1:3">
      <c r="A1178" s="269" t="s">
        <v>1014</v>
      </c>
      <c r="B1178" s="275">
        <v>0</v>
      </c>
      <c r="C1178" s="265"/>
    </row>
    <row r="1179" spans="1:3">
      <c r="A1179" s="269" t="s">
        <v>1015</v>
      </c>
      <c r="B1179" s="275">
        <v>0</v>
      </c>
      <c r="C1179" s="265"/>
    </row>
    <row r="1180" spans="1:3">
      <c r="A1180" s="269" t="s">
        <v>1016</v>
      </c>
      <c r="B1180" s="281">
        <v>0</v>
      </c>
      <c r="C1180" s="265"/>
    </row>
    <row r="1181" spans="1:3">
      <c r="A1181" s="269" t="s">
        <v>1017</v>
      </c>
      <c r="B1181" s="275">
        <v>0</v>
      </c>
      <c r="C1181" s="265"/>
    </row>
    <row r="1182" spans="1:3">
      <c r="A1182" s="269" t="s">
        <v>1018</v>
      </c>
      <c r="B1182" s="275">
        <v>0</v>
      </c>
      <c r="C1182" s="265"/>
    </row>
    <row r="1183" spans="1:3">
      <c r="A1183" s="269" t="s">
        <v>1019</v>
      </c>
      <c r="B1183" s="275">
        <v>0</v>
      </c>
      <c r="C1183" s="265"/>
    </row>
    <row r="1184" spans="1:3">
      <c r="A1184" s="269" t="s">
        <v>1020</v>
      </c>
      <c r="B1184" s="275">
        <v>0</v>
      </c>
      <c r="C1184" s="265"/>
    </row>
    <row r="1185" spans="1:3">
      <c r="A1185" s="269" t="s">
        <v>1021</v>
      </c>
      <c r="B1185" s="275">
        <v>0</v>
      </c>
      <c r="C1185" s="265"/>
    </row>
    <row r="1186" spans="1:3">
      <c r="A1186" s="282" t="s">
        <v>1022</v>
      </c>
      <c r="B1186" s="270">
        <f>SUM(B1187:B1198)</f>
        <v>0</v>
      </c>
      <c r="C1186" s="265"/>
    </row>
    <row r="1187" spans="1:3">
      <c r="A1187" s="269" t="s">
        <v>1023</v>
      </c>
      <c r="B1187" s="275">
        <v>0</v>
      </c>
      <c r="C1187" s="265"/>
    </row>
    <row r="1188" spans="1:3">
      <c r="A1188" s="269" t="s">
        <v>1024</v>
      </c>
      <c r="B1188" s="275">
        <v>0</v>
      </c>
      <c r="C1188" s="265"/>
    </row>
    <row r="1189" spans="1:3">
      <c r="A1189" s="269" t="s">
        <v>1025</v>
      </c>
      <c r="B1189" s="275">
        <v>0</v>
      </c>
      <c r="C1189" s="265"/>
    </row>
    <row r="1190" spans="1:3">
      <c r="A1190" s="269" t="s">
        <v>1026</v>
      </c>
      <c r="B1190" s="275">
        <v>0</v>
      </c>
      <c r="C1190" s="265"/>
    </row>
    <row r="1191" spans="1:3">
      <c r="A1191" s="269" t="s">
        <v>1027</v>
      </c>
      <c r="B1191" s="275">
        <v>0</v>
      </c>
      <c r="C1191" s="265"/>
    </row>
    <row r="1192" spans="1:3">
      <c r="A1192" s="269" t="s">
        <v>1028</v>
      </c>
      <c r="B1192" s="275">
        <v>0</v>
      </c>
      <c r="C1192" s="265"/>
    </row>
    <row r="1193" spans="1:3">
      <c r="A1193" s="269" t="s">
        <v>1029</v>
      </c>
      <c r="B1193" s="275">
        <v>0</v>
      </c>
      <c r="C1193" s="265"/>
    </row>
    <row r="1194" spans="1:3">
      <c r="A1194" s="269" t="s">
        <v>1030</v>
      </c>
      <c r="B1194" s="275">
        <v>0</v>
      </c>
      <c r="C1194" s="265"/>
    </row>
    <row r="1195" spans="1:3">
      <c r="A1195" s="269" t="s">
        <v>1031</v>
      </c>
      <c r="B1195" s="275">
        <v>0</v>
      </c>
      <c r="C1195" s="265"/>
    </row>
    <row r="1196" spans="1:3">
      <c r="A1196" s="269" t="s">
        <v>1032</v>
      </c>
      <c r="B1196" s="275">
        <v>0</v>
      </c>
      <c r="C1196" s="265"/>
    </row>
    <row r="1197" spans="1:3">
      <c r="A1197" s="269" t="s">
        <v>1033</v>
      </c>
      <c r="B1197" s="275">
        <v>0</v>
      </c>
      <c r="C1197" s="265"/>
    </row>
    <row r="1198" spans="1:3">
      <c r="A1198" s="269" t="s">
        <v>1034</v>
      </c>
      <c r="B1198" s="275">
        <v>0</v>
      </c>
      <c r="C1198" s="265"/>
    </row>
    <row r="1199" spans="1:3">
      <c r="A1199" s="263" t="s">
        <v>129</v>
      </c>
      <c r="B1199" s="264">
        <f>SUM(B1200,B1212,B1218,B1224,B1232,B1245,B1249,B1253)</f>
        <v>4618</v>
      </c>
      <c r="C1199" s="274"/>
    </row>
    <row r="1200" spans="1:3">
      <c r="A1200" s="271" t="s">
        <v>1035</v>
      </c>
      <c r="B1200" s="270">
        <f>SUM(B1201:B1211)</f>
        <v>928</v>
      </c>
      <c r="C1200" s="265"/>
    </row>
    <row r="1201" spans="1:3">
      <c r="A1201" s="269" t="s">
        <v>143</v>
      </c>
      <c r="B1201" s="268">
        <v>716</v>
      </c>
      <c r="C1201" s="265"/>
    </row>
    <row r="1202" spans="1:3">
      <c r="A1202" s="269" t="s">
        <v>144</v>
      </c>
      <c r="B1202" s="275">
        <v>0</v>
      </c>
      <c r="C1202" s="265"/>
    </row>
    <row r="1203" spans="1:3">
      <c r="A1203" s="269" t="s">
        <v>145</v>
      </c>
      <c r="B1203" s="275">
        <v>0</v>
      </c>
      <c r="C1203" s="265"/>
    </row>
    <row r="1204" spans="1:3">
      <c r="A1204" s="269" t="s">
        <v>1036</v>
      </c>
      <c r="B1204" s="275">
        <v>0</v>
      </c>
      <c r="C1204" s="265"/>
    </row>
    <row r="1205" spans="1:3">
      <c r="A1205" s="269" t="s">
        <v>1037</v>
      </c>
      <c r="B1205" s="275">
        <v>0</v>
      </c>
      <c r="C1205" s="265"/>
    </row>
    <row r="1206" spans="1:3">
      <c r="A1206" s="269" t="s">
        <v>1038</v>
      </c>
      <c r="B1206" s="268">
        <v>64</v>
      </c>
      <c r="C1206" s="265"/>
    </row>
    <row r="1207" spans="1:3">
      <c r="A1207" s="269" t="s">
        <v>1039</v>
      </c>
      <c r="B1207" s="275">
        <v>0</v>
      </c>
      <c r="C1207" s="265"/>
    </row>
    <row r="1208" spans="1:3">
      <c r="A1208" s="269" t="s">
        <v>1040</v>
      </c>
      <c r="B1208" s="275">
        <v>0</v>
      </c>
      <c r="C1208" s="265"/>
    </row>
    <row r="1209" spans="1:3">
      <c r="A1209" s="269" t="s">
        <v>1041</v>
      </c>
      <c r="B1209" s="275">
        <v>0</v>
      </c>
      <c r="C1209" s="265"/>
    </row>
    <row r="1210" spans="1:3">
      <c r="A1210" s="269" t="s">
        <v>152</v>
      </c>
      <c r="B1210" s="275">
        <v>0</v>
      </c>
      <c r="C1210" s="265"/>
    </row>
    <row r="1211" spans="1:3">
      <c r="A1211" s="269" t="s">
        <v>1042</v>
      </c>
      <c r="B1211" s="275">
        <v>148</v>
      </c>
      <c r="C1211" s="265"/>
    </row>
    <row r="1212" spans="1:3">
      <c r="A1212" s="271" t="s">
        <v>1043</v>
      </c>
      <c r="B1212" s="270">
        <f>SUM(B1213:B1217)</f>
        <v>3115</v>
      </c>
      <c r="C1212" s="265"/>
    </row>
    <row r="1213" spans="1:3">
      <c r="A1213" s="269" t="s">
        <v>143</v>
      </c>
      <c r="B1213" s="275">
        <v>0</v>
      </c>
      <c r="C1213" s="265"/>
    </row>
    <row r="1214" spans="1:3">
      <c r="A1214" s="269" t="s">
        <v>144</v>
      </c>
      <c r="B1214" s="268">
        <v>3115</v>
      </c>
      <c r="C1214" s="265"/>
    </row>
    <row r="1215" spans="1:3">
      <c r="A1215" s="269" t="s">
        <v>145</v>
      </c>
      <c r="B1215" s="275">
        <v>0</v>
      </c>
      <c r="C1215" s="265"/>
    </row>
    <row r="1216" spans="1:3">
      <c r="A1216" s="269" t="s">
        <v>1044</v>
      </c>
      <c r="B1216" s="275">
        <v>0</v>
      </c>
      <c r="C1216" s="265"/>
    </row>
    <row r="1217" spans="1:3">
      <c r="A1217" s="269" t="s">
        <v>1045</v>
      </c>
      <c r="B1217" s="275">
        <v>0</v>
      </c>
      <c r="C1217" s="265"/>
    </row>
    <row r="1218" spans="1:3">
      <c r="A1218" s="271" t="s">
        <v>1046</v>
      </c>
      <c r="B1218" s="270">
        <f>SUM(B1219:B1223)</f>
        <v>0</v>
      </c>
      <c r="C1218" s="265"/>
    </row>
    <row r="1219" spans="1:3">
      <c r="A1219" s="269" t="s">
        <v>143</v>
      </c>
      <c r="B1219" s="275">
        <v>0</v>
      </c>
      <c r="C1219" s="265"/>
    </row>
    <row r="1220" spans="1:3">
      <c r="A1220" s="269" t="s">
        <v>144</v>
      </c>
      <c r="B1220" s="275">
        <v>0</v>
      </c>
      <c r="C1220" s="265"/>
    </row>
    <row r="1221" spans="1:3">
      <c r="A1221" s="269" t="s">
        <v>145</v>
      </c>
      <c r="B1221" s="275">
        <v>0</v>
      </c>
      <c r="C1221" s="265"/>
    </row>
    <row r="1222" spans="1:3">
      <c r="A1222" s="269" t="s">
        <v>1047</v>
      </c>
      <c r="B1222" s="275">
        <v>0</v>
      </c>
      <c r="C1222" s="265"/>
    </row>
    <row r="1223" spans="1:3">
      <c r="A1223" s="269" t="s">
        <v>1048</v>
      </c>
      <c r="B1223" s="275">
        <v>0</v>
      </c>
      <c r="C1223" s="265"/>
    </row>
    <row r="1224" spans="1:3">
      <c r="A1224" s="271" t="s">
        <v>1049</v>
      </c>
      <c r="B1224" s="270">
        <f>SUM(B1225:B1231)</f>
        <v>29</v>
      </c>
      <c r="C1224" s="265"/>
    </row>
    <row r="1225" spans="1:3">
      <c r="A1225" s="269" t="s">
        <v>143</v>
      </c>
      <c r="B1225" s="268">
        <v>29</v>
      </c>
      <c r="C1225" s="265"/>
    </row>
    <row r="1226" spans="1:3">
      <c r="A1226" s="269" t="s">
        <v>144</v>
      </c>
      <c r="B1226" s="275">
        <v>0</v>
      </c>
      <c r="C1226" s="265"/>
    </row>
    <row r="1227" spans="1:3">
      <c r="A1227" s="269" t="s">
        <v>145</v>
      </c>
      <c r="B1227" s="275">
        <v>0</v>
      </c>
      <c r="C1227" s="265"/>
    </row>
    <row r="1228" spans="1:3">
      <c r="A1228" s="269" t="s">
        <v>1050</v>
      </c>
      <c r="B1228" s="275">
        <v>0</v>
      </c>
      <c r="C1228" s="265"/>
    </row>
    <row r="1229" spans="1:3">
      <c r="A1229" s="269" t="s">
        <v>1051</v>
      </c>
      <c r="B1229" s="275">
        <v>0</v>
      </c>
      <c r="C1229" s="265"/>
    </row>
    <row r="1230" spans="1:3">
      <c r="A1230" s="269" t="s">
        <v>152</v>
      </c>
      <c r="B1230" s="275">
        <v>0</v>
      </c>
      <c r="C1230" s="265"/>
    </row>
    <row r="1231" spans="1:3">
      <c r="A1231" s="269" t="s">
        <v>1052</v>
      </c>
      <c r="B1231" s="275">
        <v>0</v>
      </c>
      <c r="C1231" s="265"/>
    </row>
    <row r="1232" spans="1:3">
      <c r="A1232" s="271" t="s">
        <v>1053</v>
      </c>
      <c r="B1232" s="270">
        <f>SUM(B1233:B1244)</f>
        <v>16</v>
      </c>
      <c r="C1232" s="265"/>
    </row>
    <row r="1233" spans="1:3">
      <c r="A1233" s="269" t="s">
        <v>143</v>
      </c>
      <c r="B1233" s="275">
        <v>0</v>
      </c>
      <c r="C1233" s="265"/>
    </row>
    <row r="1234" spans="1:3">
      <c r="A1234" s="269" t="s">
        <v>144</v>
      </c>
      <c r="B1234" s="275">
        <v>0</v>
      </c>
      <c r="C1234" s="265"/>
    </row>
    <row r="1235" spans="1:3">
      <c r="A1235" s="269" t="s">
        <v>145</v>
      </c>
      <c r="B1235" s="275">
        <v>0</v>
      </c>
      <c r="C1235" s="265"/>
    </row>
    <row r="1236" spans="1:3">
      <c r="A1236" s="269" t="s">
        <v>1054</v>
      </c>
      <c r="B1236" s="268">
        <v>11</v>
      </c>
      <c r="C1236" s="265"/>
    </row>
    <row r="1237" spans="1:3">
      <c r="A1237" s="269" t="s">
        <v>1055</v>
      </c>
      <c r="B1237" s="275">
        <v>0</v>
      </c>
      <c r="C1237" s="265"/>
    </row>
    <row r="1238" spans="1:3">
      <c r="A1238" s="269" t="s">
        <v>1056</v>
      </c>
      <c r="B1238" s="275">
        <v>0</v>
      </c>
      <c r="C1238" s="265"/>
    </row>
    <row r="1239" spans="1:3">
      <c r="A1239" s="269" t="s">
        <v>1057</v>
      </c>
      <c r="B1239" s="275">
        <v>0</v>
      </c>
      <c r="C1239" s="265"/>
    </row>
    <row r="1240" spans="1:3">
      <c r="A1240" s="269" t="s">
        <v>1058</v>
      </c>
      <c r="B1240" s="275">
        <v>0</v>
      </c>
      <c r="C1240" s="265"/>
    </row>
    <row r="1241" spans="1:3">
      <c r="A1241" s="269" t="s">
        <v>1059</v>
      </c>
      <c r="B1241" s="275">
        <v>0</v>
      </c>
      <c r="C1241" s="265"/>
    </row>
    <row r="1242" spans="1:3">
      <c r="A1242" s="269" t="s">
        <v>1060</v>
      </c>
      <c r="B1242" s="275">
        <v>0</v>
      </c>
      <c r="C1242" s="265"/>
    </row>
    <row r="1243" spans="1:3">
      <c r="A1243" s="269" t="s">
        <v>1061</v>
      </c>
      <c r="B1243" s="275">
        <v>0</v>
      </c>
      <c r="C1243" s="265"/>
    </row>
    <row r="1244" spans="1:3">
      <c r="A1244" s="269" t="s">
        <v>1062</v>
      </c>
      <c r="B1244" s="268">
        <v>5</v>
      </c>
      <c r="C1244" s="265"/>
    </row>
    <row r="1245" spans="1:3">
      <c r="A1245" s="271" t="s">
        <v>1063</v>
      </c>
      <c r="B1245" s="270">
        <f>SUM(B1246:B1248)</f>
        <v>530</v>
      </c>
      <c r="C1245" s="265"/>
    </row>
    <row r="1246" spans="1:3">
      <c r="A1246" s="269" t="s">
        <v>1064</v>
      </c>
      <c r="B1246" s="275">
        <v>530</v>
      </c>
      <c r="C1246" s="265"/>
    </row>
    <row r="1247" spans="1:3">
      <c r="A1247" s="269" t="s">
        <v>1065</v>
      </c>
      <c r="B1247" s="275">
        <v>0</v>
      </c>
      <c r="C1247" s="265"/>
    </row>
    <row r="1248" spans="1:3">
      <c r="A1248" s="269" t="s">
        <v>1066</v>
      </c>
      <c r="B1248" s="275">
        <v>0</v>
      </c>
      <c r="C1248" s="265"/>
    </row>
    <row r="1249" spans="1:3">
      <c r="A1249" s="271" t="s">
        <v>1067</v>
      </c>
      <c r="B1249" s="270">
        <f>SUM(B1250:B1252)</f>
        <v>0</v>
      </c>
      <c r="C1249" s="265"/>
    </row>
    <row r="1250" spans="1:3">
      <c r="A1250" s="269" t="s">
        <v>1068</v>
      </c>
      <c r="B1250" s="275">
        <v>0</v>
      </c>
      <c r="C1250" s="265"/>
    </row>
    <row r="1251" spans="1:3">
      <c r="A1251" s="269" t="s">
        <v>1069</v>
      </c>
      <c r="B1251" s="275">
        <v>0</v>
      </c>
      <c r="C1251" s="265"/>
    </row>
    <row r="1252" spans="1:3">
      <c r="A1252" s="269" t="s">
        <v>1070</v>
      </c>
      <c r="B1252" s="275">
        <v>0</v>
      </c>
      <c r="C1252" s="265"/>
    </row>
    <row r="1253" spans="1:3">
      <c r="A1253" s="271" t="s">
        <v>1071</v>
      </c>
      <c r="B1253" s="264"/>
      <c r="C1253" s="265"/>
    </row>
    <row r="1254" spans="1:3">
      <c r="A1254" s="263" t="s">
        <v>1072</v>
      </c>
      <c r="B1254" s="276">
        <v>11000</v>
      </c>
      <c r="C1254" s="265"/>
    </row>
    <row r="1255" spans="1:3">
      <c r="A1255" s="263" t="s">
        <v>1073</v>
      </c>
      <c r="B1255" s="279">
        <f>B1256</f>
        <v>37000</v>
      </c>
      <c r="C1255" s="265"/>
    </row>
    <row r="1256" spans="1:3">
      <c r="A1256" s="269" t="s">
        <v>1074</v>
      </c>
      <c r="B1256" s="275">
        <v>37000</v>
      </c>
      <c r="C1256" s="265"/>
    </row>
    <row r="1257" spans="1:3">
      <c r="A1257" s="269" t="s">
        <v>1075</v>
      </c>
      <c r="B1257" s="275">
        <v>0</v>
      </c>
      <c r="C1257" s="265"/>
    </row>
    <row r="1258" spans="1:3">
      <c r="A1258" s="269" t="s">
        <v>1076</v>
      </c>
      <c r="B1258" s="275">
        <v>0</v>
      </c>
      <c r="C1258" s="265"/>
    </row>
    <row r="1259" spans="1:3">
      <c r="A1259" s="269" t="s">
        <v>1077</v>
      </c>
      <c r="B1259" s="275">
        <v>0</v>
      </c>
      <c r="C1259" s="265"/>
    </row>
    <row r="1260" spans="1:3">
      <c r="A1260" s="269" t="s">
        <v>1078</v>
      </c>
      <c r="B1260" s="275">
        <v>37000</v>
      </c>
      <c r="C1260" s="265"/>
    </row>
    <row r="1261" spans="1:3">
      <c r="A1261" s="263" t="s">
        <v>1079</v>
      </c>
      <c r="B1261" s="264">
        <f>B1262</f>
        <v>0</v>
      </c>
      <c r="C1261" s="274"/>
    </row>
    <row r="1262" spans="1:3">
      <c r="A1262" s="269" t="s">
        <v>1080</v>
      </c>
      <c r="B1262" s="268">
        <v>0</v>
      </c>
      <c r="C1262" s="277"/>
    </row>
    <row r="1263" spans="1:3">
      <c r="A1263" s="263" t="s">
        <v>1081</v>
      </c>
      <c r="B1263" s="264">
        <f>SUM(B1264:B1265)</f>
        <v>803</v>
      </c>
      <c r="C1263" s="274"/>
    </row>
    <row r="1264" spans="1:3">
      <c r="A1264" s="269" t="s">
        <v>1082</v>
      </c>
      <c r="B1264" s="268">
        <v>0</v>
      </c>
      <c r="C1264" s="265"/>
    </row>
    <row r="1265" spans="1:3">
      <c r="A1265" s="269" t="s">
        <v>940</v>
      </c>
      <c r="B1265" s="275">
        <v>803</v>
      </c>
      <c r="C1265" s="265"/>
    </row>
    <row r="1266" spans="1:3">
      <c r="A1266" s="269"/>
      <c r="B1266" s="264"/>
      <c r="C1266" s="265"/>
    </row>
    <row r="1267" spans="1:3">
      <c r="A1267" s="269"/>
      <c r="B1267" s="264"/>
      <c r="C1267" s="265"/>
    </row>
    <row r="1268" spans="1:3">
      <c r="A1268" s="283" t="s">
        <v>1083</v>
      </c>
      <c r="B1268" s="264">
        <f>SUM(B5,B234,B238,B250,B340,B391,B447,B504,B629,B699,B773,B792,B903,B967,B1031,B1051,B1081,B1091,B1135,B1155,B1199,B1254,B1255,B1261,B1263)</f>
        <v>746160</v>
      </c>
      <c r="C1268" s="265"/>
    </row>
  </sheetData>
  <autoFilter ref="A4:C1268">
    <extLst/>
  </autoFilter>
  <mergeCells count="1">
    <mergeCell ref="A2:C2"/>
  </mergeCells>
  <printOptions horizontalCentered="1"/>
  <pageMargins left="0.314583333333333" right="0.314583333333333" top="0.354166666666667" bottom="0.354166666666667" header="0.314583333333333" footer="0.314583333333333"/>
  <pageSetup paperSize="9" orientation="portrait"/>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E31"/>
  <sheetViews>
    <sheetView showGridLines="0" showZeros="0" workbookViewId="0">
      <selection activeCell="I10" sqref="I10"/>
    </sheetView>
  </sheetViews>
  <sheetFormatPr defaultColWidth="8.8" defaultRowHeight="14.25" outlineLevelCol="4"/>
  <cols>
    <col min="2" max="2" width="23.7" customWidth="1"/>
    <col min="3" max="5" width="14.4" customWidth="1"/>
  </cols>
  <sheetData>
    <row r="1" customHeight="1" spans="1:5">
      <c r="A1" s="235"/>
      <c r="B1" s="235"/>
      <c r="C1" s="235"/>
      <c r="D1" s="235"/>
      <c r="E1" s="236" t="s">
        <v>1084</v>
      </c>
    </row>
    <row r="2" ht="22.5" customHeight="1" spans="1:5">
      <c r="A2" s="237" t="s">
        <v>1085</v>
      </c>
      <c r="B2" s="237"/>
      <c r="C2" s="237"/>
      <c r="D2" s="237"/>
      <c r="E2" s="237"/>
    </row>
    <row r="3" customHeight="1" spans="1:5">
      <c r="A3" s="238"/>
      <c r="B3" s="235"/>
      <c r="C3" s="235"/>
      <c r="D3" s="235"/>
      <c r="E3" s="239" t="s">
        <v>76</v>
      </c>
    </row>
    <row r="4" s="233" customFormat="1" ht="21" customHeight="1" spans="1:5">
      <c r="A4" s="240" t="s">
        <v>1086</v>
      </c>
      <c r="B4" s="241"/>
      <c r="C4" s="242" t="s">
        <v>1087</v>
      </c>
      <c r="D4" s="242"/>
      <c r="E4" s="242"/>
    </row>
    <row r="5" s="233" customFormat="1" ht="15.75" customHeight="1" spans="1:5">
      <c r="A5" s="243" t="s">
        <v>1088</v>
      </c>
      <c r="B5" s="244" t="s">
        <v>1089</v>
      </c>
      <c r="C5" s="244" t="s">
        <v>1090</v>
      </c>
      <c r="D5" s="244" t="s">
        <v>1091</v>
      </c>
      <c r="E5" s="244" t="s">
        <v>1092</v>
      </c>
    </row>
    <row r="6" s="233" customFormat="1" ht="15.75" customHeight="1" spans="1:5">
      <c r="A6" s="245"/>
      <c r="B6" s="244"/>
      <c r="C6" s="244"/>
      <c r="D6" s="244"/>
      <c r="E6" s="244"/>
    </row>
    <row r="7" s="233" customFormat="1" ht="21" customHeight="1" spans="1:5">
      <c r="A7" s="246" t="s">
        <v>1093</v>
      </c>
      <c r="B7" s="246" t="s">
        <v>1093</v>
      </c>
      <c r="C7" s="246">
        <v>1</v>
      </c>
      <c r="D7" s="247">
        <v>2</v>
      </c>
      <c r="E7" s="247">
        <v>3</v>
      </c>
    </row>
    <row r="8" s="234" customFormat="1" ht="24.75" customHeight="1" spans="1:5">
      <c r="A8" s="248"/>
      <c r="B8" s="248" t="s">
        <v>1090</v>
      </c>
      <c r="C8" s="249">
        <v>185972.37</v>
      </c>
      <c r="D8" s="249">
        <v>164081.65</v>
      </c>
      <c r="E8" s="249">
        <v>21890.72</v>
      </c>
    </row>
    <row r="9" ht="24.75" customHeight="1" spans="1:5">
      <c r="A9" s="248" t="s">
        <v>1094</v>
      </c>
      <c r="B9" s="250" t="s">
        <v>1095</v>
      </c>
      <c r="C9" s="249">
        <v>78834.06</v>
      </c>
      <c r="D9" s="249">
        <v>78834.06</v>
      </c>
      <c r="E9" s="249">
        <v>0</v>
      </c>
    </row>
    <row r="10" ht="24.75" customHeight="1" spans="1:5">
      <c r="A10" s="248" t="s">
        <v>1096</v>
      </c>
      <c r="B10" s="250" t="s">
        <v>1097</v>
      </c>
      <c r="C10" s="249">
        <v>55701.79</v>
      </c>
      <c r="D10" s="249">
        <v>55701.79</v>
      </c>
      <c r="E10" s="249">
        <v>0</v>
      </c>
    </row>
    <row r="11" ht="24.75" customHeight="1" spans="1:5">
      <c r="A11" s="248" t="s">
        <v>1098</v>
      </c>
      <c r="B11" s="250" t="s">
        <v>1099</v>
      </c>
      <c r="C11" s="249">
        <v>16116.9</v>
      </c>
      <c r="D11" s="249">
        <v>16116.9</v>
      </c>
      <c r="E11" s="249">
        <v>0</v>
      </c>
    </row>
    <row r="12" ht="24.75" customHeight="1" spans="1:5">
      <c r="A12" s="248" t="s">
        <v>1100</v>
      </c>
      <c r="B12" s="250" t="s">
        <v>1101</v>
      </c>
      <c r="C12" s="249">
        <v>6922.94</v>
      </c>
      <c r="D12" s="249">
        <v>6922.94</v>
      </c>
      <c r="E12" s="249">
        <v>0</v>
      </c>
    </row>
    <row r="13" ht="24.75" customHeight="1" spans="1:5">
      <c r="A13" s="248" t="s">
        <v>1102</v>
      </c>
      <c r="B13" s="250" t="s">
        <v>1103</v>
      </c>
      <c r="C13" s="249">
        <v>92.43</v>
      </c>
      <c r="D13" s="249">
        <v>92.43</v>
      </c>
      <c r="E13" s="249">
        <v>0</v>
      </c>
    </row>
    <row r="14" ht="24.75" customHeight="1" spans="1:5">
      <c r="A14" s="248" t="s">
        <v>1104</v>
      </c>
      <c r="B14" s="250" t="s">
        <v>1105</v>
      </c>
      <c r="C14" s="249">
        <v>16120.62</v>
      </c>
      <c r="D14" s="249">
        <v>8.7</v>
      </c>
      <c r="E14" s="249">
        <v>16111.92</v>
      </c>
    </row>
    <row r="15" ht="24.75" customHeight="1" spans="1:5">
      <c r="A15" s="248" t="s">
        <v>1106</v>
      </c>
      <c r="B15" s="250" t="s">
        <v>1107</v>
      </c>
      <c r="C15" s="249">
        <v>10400.53</v>
      </c>
      <c r="D15" s="249">
        <v>0</v>
      </c>
      <c r="E15" s="249">
        <v>10400.53</v>
      </c>
    </row>
    <row r="16" ht="24.75" customHeight="1" spans="1:5">
      <c r="A16" s="248" t="s">
        <v>1108</v>
      </c>
      <c r="B16" s="250" t="s">
        <v>1109</v>
      </c>
      <c r="C16" s="249">
        <v>368.74</v>
      </c>
      <c r="D16" s="249">
        <v>0</v>
      </c>
      <c r="E16" s="249">
        <v>368.74</v>
      </c>
    </row>
    <row r="17" ht="24.75" customHeight="1" spans="1:5">
      <c r="A17" s="248" t="s">
        <v>1110</v>
      </c>
      <c r="B17" s="250" t="s">
        <v>1111</v>
      </c>
      <c r="C17" s="249">
        <v>457.6</v>
      </c>
      <c r="D17" s="249">
        <v>0</v>
      </c>
      <c r="E17" s="249">
        <v>457.6</v>
      </c>
    </row>
    <row r="18" ht="24.75" customHeight="1" spans="1:5">
      <c r="A18" s="248" t="s">
        <v>1112</v>
      </c>
      <c r="B18" s="250" t="s">
        <v>1113</v>
      </c>
      <c r="C18" s="249">
        <v>778.85</v>
      </c>
      <c r="D18" s="249">
        <v>0</v>
      </c>
      <c r="E18" s="249">
        <v>778.85</v>
      </c>
    </row>
    <row r="19" ht="24.75" customHeight="1" spans="1:5">
      <c r="A19" s="248" t="s">
        <v>1114</v>
      </c>
      <c r="B19" s="250" t="s">
        <v>1115</v>
      </c>
      <c r="C19" s="249">
        <v>55</v>
      </c>
      <c r="D19" s="249">
        <v>0</v>
      </c>
      <c r="E19" s="249">
        <v>55</v>
      </c>
    </row>
    <row r="20" ht="24.75" customHeight="1" spans="1:5">
      <c r="A20" s="248" t="s">
        <v>1116</v>
      </c>
      <c r="B20" s="250" t="s">
        <v>1117</v>
      </c>
      <c r="C20" s="249">
        <v>1782.6</v>
      </c>
      <c r="D20" s="249">
        <v>0</v>
      </c>
      <c r="E20" s="249">
        <v>1782.6</v>
      </c>
    </row>
    <row r="21" ht="24.75" customHeight="1" spans="1:5">
      <c r="A21" s="248" t="s">
        <v>1118</v>
      </c>
      <c r="B21" s="250" t="s">
        <v>1119</v>
      </c>
      <c r="C21" s="249">
        <v>837.67</v>
      </c>
      <c r="D21" s="249">
        <v>0</v>
      </c>
      <c r="E21" s="249">
        <v>837.67</v>
      </c>
    </row>
    <row r="22" ht="24.75" customHeight="1" spans="1:5">
      <c r="A22" s="248" t="s">
        <v>1120</v>
      </c>
      <c r="B22" s="250" t="s">
        <v>1121</v>
      </c>
      <c r="C22" s="249">
        <v>1439.63</v>
      </c>
      <c r="D22" s="249">
        <v>8.7</v>
      </c>
      <c r="E22" s="249">
        <v>1430.93</v>
      </c>
    </row>
    <row r="23" ht="24.75" customHeight="1" spans="1:5">
      <c r="A23" s="248" t="s">
        <v>1122</v>
      </c>
      <c r="B23" s="250" t="s">
        <v>1123</v>
      </c>
      <c r="C23" s="249">
        <v>89924.42</v>
      </c>
      <c r="D23" s="249">
        <v>84164.75</v>
      </c>
      <c r="E23" s="249">
        <v>5759.67</v>
      </c>
    </row>
    <row r="24" ht="24.75" customHeight="1" spans="1:5">
      <c r="A24" s="248" t="s">
        <v>1124</v>
      </c>
      <c r="B24" s="250" t="s">
        <v>1125</v>
      </c>
      <c r="C24" s="249">
        <v>84164.75</v>
      </c>
      <c r="D24" s="249">
        <v>84164.75</v>
      </c>
      <c r="E24" s="249">
        <v>0</v>
      </c>
    </row>
    <row r="25" ht="24.75" customHeight="1" spans="1:5">
      <c r="A25" s="248" t="s">
        <v>1126</v>
      </c>
      <c r="B25" s="250" t="s">
        <v>1127</v>
      </c>
      <c r="C25" s="249">
        <v>5759.67</v>
      </c>
      <c r="D25" s="249">
        <v>0</v>
      </c>
      <c r="E25" s="249">
        <v>5759.67</v>
      </c>
    </row>
    <row r="26" ht="24.75" customHeight="1" spans="1:5">
      <c r="A26" s="248" t="s">
        <v>1128</v>
      </c>
      <c r="B26" s="250" t="s">
        <v>1129</v>
      </c>
      <c r="C26" s="249">
        <v>19.13</v>
      </c>
      <c r="D26" s="249">
        <v>0</v>
      </c>
      <c r="E26" s="249">
        <v>19.13</v>
      </c>
    </row>
    <row r="27" ht="24.75" customHeight="1" spans="1:5">
      <c r="A27" s="248" t="s">
        <v>1130</v>
      </c>
      <c r="B27" s="250" t="s">
        <v>1131</v>
      </c>
      <c r="C27" s="249">
        <v>19.13</v>
      </c>
      <c r="D27" s="249">
        <v>0</v>
      </c>
      <c r="E27" s="249">
        <v>19.13</v>
      </c>
    </row>
    <row r="28" ht="24.75" customHeight="1" spans="1:5">
      <c r="A28" s="248" t="s">
        <v>1132</v>
      </c>
      <c r="B28" s="250" t="s">
        <v>1133</v>
      </c>
      <c r="C28" s="249">
        <v>1074.14</v>
      </c>
      <c r="D28" s="249">
        <v>1074.14</v>
      </c>
      <c r="E28" s="249">
        <v>0</v>
      </c>
    </row>
    <row r="29" ht="24.75" customHeight="1" spans="1:5">
      <c r="A29" s="248" t="s">
        <v>1134</v>
      </c>
      <c r="B29" s="250" t="s">
        <v>1135</v>
      </c>
      <c r="C29" s="249">
        <v>0.15</v>
      </c>
      <c r="D29" s="249">
        <v>0.15</v>
      </c>
      <c r="E29" s="249">
        <v>0</v>
      </c>
    </row>
    <row r="30" ht="24.75" customHeight="1" spans="1:5">
      <c r="A30" s="248" t="s">
        <v>1136</v>
      </c>
      <c r="B30" s="250" t="s">
        <v>1137</v>
      </c>
      <c r="C30" s="249">
        <v>1005.66</v>
      </c>
      <c r="D30" s="249">
        <v>1005.66</v>
      </c>
      <c r="E30" s="249">
        <v>0</v>
      </c>
    </row>
    <row r="31" ht="24.75" customHeight="1" spans="1:5">
      <c r="A31" s="248" t="s">
        <v>1138</v>
      </c>
      <c r="B31" s="250" t="s">
        <v>1139</v>
      </c>
      <c r="C31" s="249">
        <v>68.33</v>
      </c>
      <c r="D31" s="249">
        <v>68.33</v>
      </c>
      <c r="E31" s="249">
        <v>0</v>
      </c>
    </row>
  </sheetData>
  <sheetProtection formatCells="0" formatColumns="0" formatRows="0"/>
  <mergeCells count="8">
    <mergeCell ref="A2:E2"/>
    <mergeCell ref="A4:B4"/>
    <mergeCell ref="C4:E4"/>
    <mergeCell ref="A5:A6"/>
    <mergeCell ref="B5:B6"/>
    <mergeCell ref="C5:C6"/>
    <mergeCell ref="D5:D6"/>
    <mergeCell ref="E5:E6"/>
  </mergeCells>
  <pageMargins left="0.75" right="0.75" top="1" bottom="1" header="0.5" footer="0.5"/>
  <pageSetup paperSize="9" scale="80" orientation="portrait" horizontalDpi="1200" verticalDpi="12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sheetPr>
  <dimension ref="A1:D91"/>
  <sheetViews>
    <sheetView showGridLines="0" showZeros="0" workbookViewId="0">
      <pane ySplit="5" topLeftCell="A62" activePane="bottomLeft" state="frozen"/>
      <selection/>
      <selection pane="bottomLeft" activeCell="B77" sqref="B77"/>
    </sheetView>
  </sheetViews>
  <sheetFormatPr defaultColWidth="9" defaultRowHeight="14.25" outlineLevelCol="3"/>
  <cols>
    <col min="1" max="1" width="50.1" style="202" customWidth="1"/>
    <col min="2" max="2" width="16.6" style="202" customWidth="1"/>
    <col min="3" max="3" width="43.6" style="202" customWidth="1"/>
    <col min="4" max="4" width="16.6" style="202" customWidth="1"/>
    <col min="5" max="5" width="9.4" style="202"/>
    <col min="6" max="254" width="9" style="202"/>
  </cols>
  <sheetData>
    <row r="1" ht="18" customHeight="1" spans="1:4">
      <c r="A1" s="203" t="s">
        <v>1140</v>
      </c>
      <c r="B1" s="203"/>
      <c r="C1" s="203"/>
      <c r="D1" s="203"/>
    </row>
    <row r="2" s="200" customFormat="1" ht="20.25" spans="1:4">
      <c r="A2" s="204" t="s">
        <v>1141</v>
      </c>
      <c r="B2" s="204"/>
      <c r="C2" s="204"/>
      <c r="D2" s="204"/>
    </row>
    <row r="3" ht="20.25" customHeight="1" spans="4:4">
      <c r="D3" s="205" t="s">
        <v>76</v>
      </c>
    </row>
    <row r="4" ht="31.5" customHeight="1" spans="1:4">
      <c r="A4" s="206" t="s">
        <v>1142</v>
      </c>
      <c r="B4" s="207"/>
      <c r="C4" s="206" t="s">
        <v>1143</v>
      </c>
      <c r="D4" s="207"/>
    </row>
    <row r="5" ht="21.9" customHeight="1" spans="1:4">
      <c r="A5" s="208" t="s">
        <v>77</v>
      </c>
      <c r="B5" s="208" t="s">
        <v>78</v>
      </c>
      <c r="C5" s="208" t="s">
        <v>77</v>
      </c>
      <c r="D5" s="208" t="s">
        <v>78</v>
      </c>
    </row>
    <row r="6" ht="20.1" customHeight="1" spans="1:4">
      <c r="A6" s="209" t="s">
        <v>1144</v>
      </c>
      <c r="B6" s="210">
        <v>490499</v>
      </c>
      <c r="C6" s="209" t="s">
        <v>1145</v>
      </c>
      <c r="D6" s="210">
        <v>746160</v>
      </c>
    </row>
    <row r="7" ht="20.1" customHeight="1" spans="1:4">
      <c r="A7" s="211" t="s">
        <v>1146</v>
      </c>
      <c r="B7" s="212">
        <f>B8</f>
        <v>203616</v>
      </c>
      <c r="C7" s="211" t="s">
        <v>1147</v>
      </c>
      <c r="D7" s="213">
        <f>D8</f>
        <v>-17846</v>
      </c>
    </row>
    <row r="8" ht="20.1" customHeight="1" spans="1:4">
      <c r="A8" s="214" t="s">
        <v>1148</v>
      </c>
      <c r="B8" s="215">
        <f>B9+B16+B52</f>
        <v>203616</v>
      </c>
      <c r="C8" s="214" t="s">
        <v>1149</v>
      </c>
      <c r="D8" s="216">
        <f>D9+D10</f>
        <v>-17846</v>
      </c>
    </row>
    <row r="9" ht="20.1" customHeight="1" spans="1:4">
      <c r="A9" s="214" t="s">
        <v>1150</v>
      </c>
      <c r="B9" s="215">
        <f>SUM(B10:B15)</f>
        <v>-7767</v>
      </c>
      <c r="C9" s="214" t="s">
        <v>1151</v>
      </c>
      <c r="D9" s="216">
        <v>-440</v>
      </c>
    </row>
    <row r="10" ht="20.1" customHeight="1" spans="1:4">
      <c r="A10" s="156" t="s">
        <v>1152</v>
      </c>
      <c r="B10" s="210">
        <v>1257</v>
      </c>
      <c r="C10" s="214" t="s">
        <v>1153</v>
      </c>
      <c r="D10" s="216">
        <v>-17406</v>
      </c>
    </row>
    <row r="11" ht="20.1" customHeight="1" spans="1:4">
      <c r="A11" s="156" t="s">
        <v>1154</v>
      </c>
      <c r="B11" s="210">
        <v>11572</v>
      </c>
      <c r="C11" s="214"/>
      <c r="D11" s="210"/>
    </row>
    <row r="12" ht="20.1" customHeight="1" spans="1:4">
      <c r="A12" s="156" t="s">
        <v>1155</v>
      </c>
      <c r="B12" s="210">
        <v>12765</v>
      </c>
      <c r="C12" s="214" t="s">
        <v>105</v>
      </c>
      <c r="D12" s="210"/>
    </row>
    <row r="13" ht="20.1" customHeight="1" spans="1:4">
      <c r="A13" s="156" t="s">
        <v>1156</v>
      </c>
      <c r="B13" s="210">
        <v>12222</v>
      </c>
      <c r="C13" s="214" t="s">
        <v>105</v>
      </c>
      <c r="D13" s="210"/>
    </row>
    <row r="14" ht="20.1" customHeight="1" spans="1:4">
      <c r="A14" s="156" t="s">
        <v>1157</v>
      </c>
      <c r="B14" s="210">
        <v>-48841</v>
      </c>
      <c r="C14" s="214" t="s">
        <v>105</v>
      </c>
      <c r="D14" s="210"/>
    </row>
    <row r="15" ht="20.1" customHeight="1" spans="1:4">
      <c r="A15" s="156" t="s">
        <v>1158</v>
      </c>
      <c r="B15" s="210">
        <v>3258</v>
      </c>
      <c r="C15" s="214" t="s">
        <v>105</v>
      </c>
      <c r="D15" s="210"/>
    </row>
    <row r="16" ht="20.1" customHeight="1" spans="1:4">
      <c r="A16" s="156" t="s">
        <v>1159</v>
      </c>
      <c r="B16" s="215">
        <f>SUM(B17:B51)</f>
        <v>195223</v>
      </c>
      <c r="C16" s="214" t="s">
        <v>105</v>
      </c>
      <c r="D16" s="210"/>
    </row>
    <row r="17" ht="20.1" customHeight="1" spans="1:4">
      <c r="A17" s="156" t="s">
        <v>1160</v>
      </c>
      <c r="B17" s="210">
        <v>-2856</v>
      </c>
      <c r="C17" s="214" t="s">
        <v>105</v>
      </c>
      <c r="D17" s="210"/>
    </row>
    <row r="18" ht="20.1" customHeight="1" spans="1:4">
      <c r="A18" s="217" t="s">
        <v>1161</v>
      </c>
      <c r="B18" s="210">
        <v>69746</v>
      </c>
      <c r="C18" s="214" t="s">
        <v>105</v>
      </c>
      <c r="D18" s="210"/>
    </row>
    <row r="19" ht="20.1" customHeight="1" spans="1:4">
      <c r="A19" s="218" t="s">
        <v>1162</v>
      </c>
      <c r="B19" s="210">
        <v>1796</v>
      </c>
      <c r="C19" s="214" t="s">
        <v>105</v>
      </c>
      <c r="D19" s="210"/>
    </row>
    <row r="20" ht="20.1" customHeight="1" spans="1:4">
      <c r="A20" s="218" t="s">
        <v>1163</v>
      </c>
      <c r="B20" s="210">
        <v>14897</v>
      </c>
      <c r="C20" s="214" t="s">
        <v>105</v>
      </c>
      <c r="D20" s="210"/>
    </row>
    <row r="21" ht="20.1" customHeight="1" spans="1:4">
      <c r="A21" s="218" t="s">
        <v>1164</v>
      </c>
      <c r="B21" s="210"/>
      <c r="C21" s="214" t="s">
        <v>105</v>
      </c>
      <c r="D21" s="210"/>
    </row>
    <row r="22" ht="20.1" customHeight="1" spans="1:4">
      <c r="A22" s="218" t="s">
        <v>1165</v>
      </c>
      <c r="B22" s="210">
        <v>12005</v>
      </c>
      <c r="C22" s="214" t="s">
        <v>105</v>
      </c>
      <c r="D22" s="210"/>
    </row>
    <row r="23" ht="20.1" customHeight="1" spans="1:4">
      <c r="A23" s="218" t="s">
        <v>1166</v>
      </c>
      <c r="B23" s="210">
        <v>1</v>
      </c>
      <c r="C23" s="218" t="s">
        <v>105</v>
      </c>
      <c r="D23" s="210"/>
    </row>
    <row r="24" ht="20.1" customHeight="1" spans="1:4">
      <c r="A24" s="218" t="s">
        <v>1167</v>
      </c>
      <c r="B24" s="210"/>
      <c r="C24" s="218" t="s">
        <v>105</v>
      </c>
      <c r="D24" s="210"/>
    </row>
    <row r="25" ht="20.1" customHeight="1" spans="1:4">
      <c r="A25" s="218" t="s">
        <v>1168</v>
      </c>
      <c r="B25" s="210">
        <v>19265</v>
      </c>
      <c r="C25" s="217" t="s">
        <v>105</v>
      </c>
      <c r="D25" s="210"/>
    </row>
    <row r="26" ht="20.1" customHeight="1" spans="1:4">
      <c r="A26" s="218" t="s">
        <v>1169</v>
      </c>
      <c r="B26" s="210"/>
      <c r="C26" s="218" t="s">
        <v>105</v>
      </c>
      <c r="D26" s="210"/>
    </row>
    <row r="27" ht="20.1" customHeight="1" spans="1:4">
      <c r="A27" s="218" t="s">
        <v>1170</v>
      </c>
      <c r="B27" s="210"/>
      <c r="C27" s="218" t="s">
        <v>105</v>
      </c>
      <c r="D27" s="210"/>
    </row>
    <row r="28" ht="20.1" customHeight="1" spans="1:4">
      <c r="A28" s="218" t="s">
        <v>1171</v>
      </c>
      <c r="B28" s="210"/>
      <c r="C28" s="218" t="s">
        <v>105</v>
      </c>
      <c r="D28" s="210"/>
    </row>
    <row r="29" ht="20.1" customHeight="1" spans="1:4">
      <c r="A29" s="218" t="s">
        <v>1172</v>
      </c>
      <c r="B29" s="210">
        <v>1</v>
      </c>
      <c r="C29" s="218" t="s">
        <v>105</v>
      </c>
      <c r="D29" s="210"/>
    </row>
    <row r="30" ht="20.1" customHeight="1" spans="1:4">
      <c r="A30" s="219" t="s">
        <v>1173</v>
      </c>
      <c r="B30" s="210"/>
      <c r="C30" s="218" t="s">
        <v>105</v>
      </c>
      <c r="D30" s="210"/>
    </row>
    <row r="31" ht="20.1" customHeight="1" spans="1:4">
      <c r="A31" s="219" t="s">
        <v>1174</v>
      </c>
      <c r="B31" s="210"/>
      <c r="C31" s="218" t="s">
        <v>105</v>
      </c>
      <c r="D31" s="210"/>
    </row>
    <row r="32" ht="20.1" customHeight="1" spans="1:4">
      <c r="A32" s="219" t="s">
        <v>1175</v>
      </c>
      <c r="B32" s="210"/>
      <c r="C32" s="218" t="s">
        <v>105</v>
      </c>
      <c r="D32" s="210"/>
    </row>
    <row r="33" ht="20.1" customHeight="1" spans="1:4">
      <c r="A33" s="219" t="s">
        <v>1176</v>
      </c>
      <c r="B33" s="210">
        <v>3321</v>
      </c>
      <c r="C33" s="218" t="s">
        <v>105</v>
      </c>
      <c r="D33" s="210"/>
    </row>
    <row r="34" ht="20.1" customHeight="1" spans="1:4">
      <c r="A34" s="219" t="s">
        <v>1177</v>
      </c>
      <c r="B34" s="210">
        <v>14350</v>
      </c>
      <c r="C34" s="214" t="s">
        <v>105</v>
      </c>
      <c r="D34" s="210"/>
    </row>
    <row r="35" ht="20.1" customHeight="1" spans="1:4">
      <c r="A35" s="219" t="s">
        <v>1178</v>
      </c>
      <c r="B35" s="210">
        <v>62</v>
      </c>
      <c r="C35" s="214" t="s">
        <v>105</v>
      </c>
      <c r="D35" s="210"/>
    </row>
    <row r="36" ht="20.1" customHeight="1" spans="1:4">
      <c r="A36" s="219" t="s">
        <v>1179</v>
      </c>
      <c r="B36" s="210">
        <v>1216</v>
      </c>
      <c r="C36" s="214" t="s">
        <v>105</v>
      </c>
      <c r="D36" s="210"/>
    </row>
    <row r="37" ht="20.1" customHeight="1" spans="1:4">
      <c r="A37" s="219" t="s">
        <v>1180</v>
      </c>
      <c r="B37" s="210">
        <v>8337</v>
      </c>
      <c r="C37" s="214" t="s">
        <v>105</v>
      </c>
      <c r="D37" s="210"/>
    </row>
    <row r="38" ht="20.1" customHeight="1" spans="1:4">
      <c r="A38" s="219" t="s">
        <v>1181</v>
      </c>
      <c r="B38" s="210">
        <v>36674</v>
      </c>
      <c r="C38" s="214" t="s">
        <v>105</v>
      </c>
      <c r="D38" s="210"/>
    </row>
    <row r="39" ht="20.1" customHeight="1" spans="1:4">
      <c r="A39" s="219" t="s">
        <v>1182</v>
      </c>
      <c r="B39" s="210">
        <v>1546</v>
      </c>
      <c r="C39" s="214" t="s">
        <v>105</v>
      </c>
      <c r="D39" s="210"/>
    </row>
    <row r="40" ht="20.1" customHeight="1" spans="1:4">
      <c r="A40" s="219" t="s">
        <v>1183</v>
      </c>
      <c r="B40" s="210"/>
      <c r="C40" s="214" t="s">
        <v>105</v>
      </c>
      <c r="D40" s="210"/>
    </row>
    <row r="41" ht="20.1" customHeight="1" spans="1:4">
      <c r="A41" s="219" t="s">
        <v>1184</v>
      </c>
      <c r="B41" s="210">
        <v>2440</v>
      </c>
      <c r="C41" s="214" t="s">
        <v>105</v>
      </c>
      <c r="D41" s="210"/>
    </row>
    <row r="42" ht="20.1" customHeight="1" spans="1:4">
      <c r="A42" s="219" t="s">
        <v>1185</v>
      </c>
      <c r="B42" s="210">
        <v>21865</v>
      </c>
      <c r="C42" s="214" t="s">
        <v>105</v>
      </c>
      <c r="D42" s="210"/>
    </row>
    <row r="43" ht="20.1" customHeight="1" spans="1:4">
      <c r="A43" s="219" t="s">
        <v>1186</v>
      </c>
      <c r="B43" s="210"/>
      <c r="C43" s="214" t="s">
        <v>105</v>
      </c>
      <c r="D43" s="210"/>
    </row>
    <row r="44" ht="20.1" customHeight="1" spans="1:4">
      <c r="A44" s="219" t="s">
        <v>1187</v>
      </c>
      <c r="B44" s="220"/>
      <c r="C44" s="214" t="s">
        <v>105</v>
      </c>
      <c r="D44" s="210"/>
    </row>
    <row r="45" ht="20.1" customHeight="1" spans="1:4">
      <c r="A45" s="219" t="s">
        <v>1188</v>
      </c>
      <c r="B45" s="220"/>
      <c r="C45" s="214" t="s">
        <v>105</v>
      </c>
      <c r="D45" s="210"/>
    </row>
    <row r="46" ht="20.1" customHeight="1" spans="1:4">
      <c r="A46" s="219" t="s">
        <v>1189</v>
      </c>
      <c r="B46" s="220"/>
      <c r="C46" s="214" t="s">
        <v>105</v>
      </c>
      <c r="D46" s="210"/>
    </row>
    <row r="47" ht="20.1" customHeight="1" spans="1:4">
      <c r="A47" s="219" t="s">
        <v>1190</v>
      </c>
      <c r="B47" s="220">
        <v>9141</v>
      </c>
      <c r="C47" s="214" t="s">
        <v>105</v>
      </c>
      <c r="D47" s="210"/>
    </row>
    <row r="48" ht="20.1" customHeight="1" spans="1:4">
      <c r="A48" s="219" t="s">
        <v>1191</v>
      </c>
      <c r="B48" s="220">
        <v>545</v>
      </c>
      <c r="C48" s="218" t="s">
        <v>105</v>
      </c>
      <c r="D48" s="210"/>
    </row>
    <row r="49" ht="20.1" customHeight="1" spans="1:4">
      <c r="A49" s="219" t="s">
        <v>1192</v>
      </c>
      <c r="B49" s="220">
        <v>219</v>
      </c>
      <c r="C49" s="218"/>
      <c r="D49" s="210"/>
    </row>
    <row r="50" ht="20.1" customHeight="1" spans="1:4">
      <c r="A50" s="219" t="s">
        <v>1193</v>
      </c>
      <c r="B50" s="220"/>
      <c r="C50" s="218" t="s">
        <v>105</v>
      </c>
      <c r="D50" s="210"/>
    </row>
    <row r="51" ht="20.1" customHeight="1" spans="1:4">
      <c r="A51" s="218" t="s">
        <v>1194</v>
      </c>
      <c r="B51" s="220">
        <v>-19348</v>
      </c>
      <c r="C51" s="218" t="s">
        <v>105</v>
      </c>
      <c r="D51" s="210"/>
    </row>
    <row r="52" ht="20.1" customHeight="1" spans="1:4">
      <c r="A52" s="218" t="s">
        <v>1195</v>
      </c>
      <c r="B52" s="221">
        <f>SUM(B53:B73)</f>
        <v>16160</v>
      </c>
      <c r="C52" s="222" t="s">
        <v>105</v>
      </c>
      <c r="D52" s="210"/>
    </row>
    <row r="53" ht="20.1" customHeight="1" spans="1:4">
      <c r="A53" s="218" t="s">
        <v>1196</v>
      </c>
      <c r="B53" s="220">
        <v>142</v>
      </c>
      <c r="C53" s="218" t="s">
        <v>105</v>
      </c>
      <c r="D53" s="210"/>
    </row>
    <row r="54" ht="20.1" customHeight="1" spans="1:4">
      <c r="A54" s="218" t="s">
        <v>1197</v>
      </c>
      <c r="B54" s="220"/>
      <c r="C54" s="218"/>
      <c r="D54" s="210"/>
    </row>
    <row r="55" ht="20.1" customHeight="1" spans="1:4">
      <c r="A55" s="218" t="s">
        <v>1198</v>
      </c>
      <c r="B55" s="220"/>
      <c r="C55" s="218"/>
      <c r="D55" s="210"/>
    </row>
    <row r="56" ht="20.1" customHeight="1" spans="1:4">
      <c r="A56" s="218" t="s">
        <v>1199</v>
      </c>
      <c r="B56" s="220">
        <v>2036</v>
      </c>
      <c r="C56" s="218"/>
      <c r="D56" s="210"/>
    </row>
    <row r="57" ht="20.1" customHeight="1" spans="1:4">
      <c r="A57" s="218" t="s">
        <v>1200</v>
      </c>
      <c r="B57" s="220">
        <v>894</v>
      </c>
      <c r="C57" s="218"/>
      <c r="D57" s="210"/>
    </row>
    <row r="58" ht="20.1" customHeight="1" spans="1:4">
      <c r="A58" s="218" t="s">
        <v>1201</v>
      </c>
      <c r="B58" s="210">
        <v>70</v>
      </c>
      <c r="C58" s="218"/>
      <c r="D58" s="210"/>
    </row>
    <row r="59" ht="20.1" customHeight="1" spans="1:4">
      <c r="A59" s="218" t="s">
        <v>1202</v>
      </c>
      <c r="B59" s="210">
        <v>254</v>
      </c>
      <c r="C59" s="218"/>
      <c r="D59" s="210"/>
    </row>
    <row r="60" ht="19.5" customHeight="1" spans="1:4">
      <c r="A60" s="218" t="s">
        <v>1203</v>
      </c>
      <c r="B60" s="210">
        <v>118</v>
      </c>
      <c r="C60" s="218"/>
      <c r="D60" s="223"/>
    </row>
    <row r="61" s="201" customFormat="1" ht="20.1" customHeight="1" spans="1:4">
      <c r="A61" s="218" t="s">
        <v>1204</v>
      </c>
      <c r="B61" s="223">
        <v>1955</v>
      </c>
      <c r="C61" s="218"/>
      <c r="D61" s="223"/>
    </row>
    <row r="62" ht="20.1" customHeight="1" spans="1:4">
      <c r="A62" s="218" t="s">
        <v>1205</v>
      </c>
      <c r="B62" s="210">
        <v>654</v>
      </c>
      <c r="C62" s="218"/>
      <c r="D62" s="210"/>
    </row>
    <row r="63" ht="20.1" customHeight="1" spans="1:4">
      <c r="A63" s="218" t="s">
        <v>1206</v>
      </c>
      <c r="B63" s="210"/>
      <c r="C63" s="218"/>
      <c r="D63" s="210"/>
    </row>
    <row r="64" ht="20.1" customHeight="1" spans="1:4">
      <c r="A64" s="218" t="s">
        <v>1207</v>
      </c>
      <c r="B64" s="210"/>
      <c r="C64" s="218"/>
      <c r="D64" s="210"/>
    </row>
    <row r="65" ht="20.1" customHeight="1" spans="1:4">
      <c r="A65" s="218" t="s">
        <v>1208</v>
      </c>
      <c r="B65" s="210">
        <v>8478</v>
      </c>
      <c r="C65" s="218"/>
      <c r="D65" s="210"/>
    </row>
    <row r="66" ht="20.1" customHeight="1" spans="1:4">
      <c r="A66" s="218" t="s">
        <v>1209</v>
      </c>
      <c r="B66" s="210">
        <v>1</v>
      </c>
      <c r="C66" s="218"/>
      <c r="D66" s="210"/>
    </row>
    <row r="67" ht="20.1" customHeight="1" spans="1:4">
      <c r="A67" s="218" t="s">
        <v>1210</v>
      </c>
      <c r="B67" s="210">
        <v>380</v>
      </c>
      <c r="C67" s="218"/>
      <c r="D67" s="210"/>
    </row>
    <row r="68" ht="20.1" customHeight="1" spans="1:4">
      <c r="A68" s="218" t="s">
        <v>1211</v>
      </c>
      <c r="B68" s="210"/>
      <c r="C68" s="218"/>
      <c r="D68" s="210"/>
    </row>
    <row r="69" ht="20.1" customHeight="1" spans="1:4">
      <c r="A69" s="218" t="s">
        <v>1212</v>
      </c>
      <c r="B69" s="210"/>
      <c r="C69" s="218"/>
      <c r="D69" s="210"/>
    </row>
    <row r="70" ht="20.1" customHeight="1" spans="1:4">
      <c r="A70" s="218" t="s">
        <v>1213</v>
      </c>
      <c r="B70" s="210"/>
      <c r="C70" s="218"/>
      <c r="D70" s="210"/>
    </row>
    <row r="71" ht="20.1" customHeight="1" spans="1:4">
      <c r="A71" s="218" t="s">
        <v>1214</v>
      </c>
      <c r="B71" s="210"/>
      <c r="C71" s="218"/>
      <c r="D71" s="210"/>
    </row>
    <row r="72" ht="20.1" customHeight="1" spans="1:4">
      <c r="A72" s="218" t="s">
        <v>1215</v>
      </c>
      <c r="B72" s="210">
        <v>530</v>
      </c>
      <c r="C72" s="224"/>
      <c r="D72" s="210"/>
    </row>
    <row r="73" ht="20.1" customHeight="1" spans="1:4">
      <c r="A73" s="225" t="s">
        <v>1216</v>
      </c>
      <c r="B73" s="210">
        <v>648</v>
      </c>
      <c r="C73" s="224"/>
      <c r="D73" s="210"/>
    </row>
    <row r="74" ht="20.1" customHeight="1" spans="1:4">
      <c r="A74" s="225"/>
      <c r="B74" s="226"/>
      <c r="C74" s="224"/>
      <c r="D74" s="210"/>
    </row>
    <row r="75" ht="20.1" customHeight="1" spans="1:4">
      <c r="A75" s="225"/>
      <c r="B75" s="210"/>
      <c r="C75" s="224"/>
      <c r="D75" s="210"/>
    </row>
    <row r="76" ht="20.1" customHeight="1" spans="1:4">
      <c r="A76" s="156" t="s">
        <v>1217</v>
      </c>
      <c r="B76" s="227">
        <v>88659</v>
      </c>
      <c r="C76" s="218" t="s">
        <v>105</v>
      </c>
      <c r="D76" s="210"/>
    </row>
    <row r="77" ht="20.1" customHeight="1" spans="1:4">
      <c r="A77" s="156" t="s">
        <v>1218</v>
      </c>
      <c r="B77" s="221">
        <f>SUM(B78:B80)</f>
        <v>30000</v>
      </c>
      <c r="C77" s="228" t="s">
        <v>1219</v>
      </c>
      <c r="D77" s="210"/>
    </row>
    <row r="78" ht="20.1" customHeight="1" spans="1:4">
      <c r="A78" s="156" t="s">
        <v>1220</v>
      </c>
      <c r="B78" s="210">
        <v>30000</v>
      </c>
      <c r="C78" s="214" t="s">
        <v>1221</v>
      </c>
      <c r="D78" s="210">
        <v>65447</v>
      </c>
    </row>
    <row r="79" ht="20.1" customHeight="1" spans="1:4">
      <c r="A79" s="156" t="s">
        <v>1222</v>
      </c>
      <c r="B79" s="210"/>
      <c r="C79" s="229" t="s">
        <v>1223</v>
      </c>
      <c r="D79" s="210">
        <v>242500</v>
      </c>
    </row>
    <row r="80" ht="20.1" customHeight="1" spans="1:4">
      <c r="A80" s="156" t="s">
        <v>1224</v>
      </c>
      <c r="B80" s="210"/>
      <c r="C80" s="229" t="s">
        <v>1225</v>
      </c>
      <c r="D80" s="210"/>
    </row>
    <row r="81" ht="20.1" customHeight="1" spans="1:4">
      <c r="A81" s="229" t="s">
        <v>1226</v>
      </c>
      <c r="B81" s="210"/>
      <c r="C81" s="156" t="s">
        <v>1227</v>
      </c>
      <c r="D81" s="210"/>
    </row>
    <row r="82" ht="20.1" customHeight="1" spans="1:4">
      <c r="A82" s="156" t="s">
        <v>1228</v>
      </c>
      <c r="B82" s="210">
        <v>242500</v>
      </c>
      <c r="C82" s="230" t="s">
        <v>1229</v>
      </c>
      <c r="D82" s="210">
        <v>19013</v>
      </c>
    </row>
    <row r="83" ht="20.1" customHeight="1" spans="1:4">
      <c r="A83" s="156" t="s">
        <v>1230</v>
      </c>
      <c r="B83" s="210"/>
      <c r="C83" s="230" t="s">
        <v>1231</v>
      </c>
      <c r="D83" s="210"/>
    </row>
    <row r="84" ht="19.2" customHeight="1" spans="1:4">
      <c r="A84" s="156" t="s">
        <v>1232</v>
      </c>
      <c r="B84" s="210"/>
      <c r="C84" s="156"/>
      <c r="D84" s="210"/>
    </row>
    <row r="85" ht="22.2" customHeight="1" spans="1:4">
      <c r="A85" s="156"/>
      <c r="B85" s="210"/>
      <c r="C85" s="156"/>
      <c r="D85" s="210"/>
    </row>
    <row r="86" spans="1:4">
      <c r="A86" s="156"/>
      <c r="B86" s="210"/>
      <c r="C86" s="156"/>
      <c r="D86" s="210"/>
    </row>
    <row r="87" spans="1:4">
      <c r="A87" s="156"/>
      <c r="B87" s="210"/>
      <c r="C87" s="156" t="s">
        <v>105</v>
      </c>
      <c r="D87" s="210"/>
    </row>
    <row r="88" spans="1:4">
      <c r="A88" s="156"/>
      <c r="B88" s="210"/>
      <c r="C88" s="156"/>
      <c r="D88" s="210"/>
    </row>
    <row r="89" spans="1:4">
      <c r="A89" s="156"/>
      <c r="B89" s="210"/>
      <c r="C89" s="156"/>
      <c r="D89" s="210"/>
    </row>
    <row r="90" ht="15.75" spans="1:4">
      <c r="A90" s="231" t="s">
        <v>1233</v>
      </c>
      <c r="B90" s="215">
        <f>B6+B7+B78+B79+B80+B81+B82+B83+B76</f>
        <v>1055274</v>
      </c>
      <c r="C90" s="231" t="s">
        <v>1234</v>
      </c>
      <c r="D90" s="215">
        <f>D6+D7+D78+D79+D80+D81+D82+D83</f>
        <v>1055274</v>
      </c>
    </row>
    <row r="91" spans="4:4">
      <c r="D91" s="232">
        <f>B90-D90</f>
        <v>0</v>
      </c>
    </row>
  </sheetData>
  <mergeCells count="4">
    <mergeCell ref="A1:D1"/>
    <mergeCell ref="A2:D2"/>
    <mergeCell ref="A4:B4"/>
    <mergeCell ref="C4:D4"/>
  </mergeCells>
  <printOptions horizontalCentered="1"/>
  <pageMargins left="0.472222222222222" right="0.472222222222222" top="0.590277777777778" bottom="0.472222222222222" header="0.314583333333333" footer="0.314583333333333"/>
  <pageSetup paperSize="9" scale="7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G48"/>
  <sheetViews>
    <sheetView view="pageBreakPreview" zoomScale="85" zoomScaleNormal="85" workbookViewId="0">
      <pane xSplit="2" ySplit="6" topLeftCell="C7" activePane="bottomRight" state="frozen"/>
      <selection/>
      <selection pane="topRight"/>
      <selection pane="bottomLeft"/>
      <selection pane="bottomRight" activeCell="L8" sqref="L8"/>
    </sheetView>
  </sheetViews>
  <sheetFormatPr defaultColWidth="7" defaultRowHeight="14.25" outlineLevelCol="6"/>
  <cols>
    <col min="1" max="1" width="24.6" style="87" customWidth="1"/>
    <col min="2" max="3" width="14.6" style="87" customWidth="1"/>
    <col min="4" max="4" width="19" style="87" customWidth="1"/>
    <col min="5" max="5" width="16.5" style="87" customWidth="1"/>
    <col min="6" max="6" width="14.6" style="87" customWidth="1"/>
    <col min="7" max="253" width="7" style="87"/>
  </cols>
  <sheetData>
    <row r="1" ht="18.75" spans="6:6">
      <c r="F1" s="190" t="s">
        <v>1235</v>
      </c>
    </row>
    <row r="2" ht="43.5" customHeight="1" spans="1:6">
      <c r="A2" s="191" t="s">
        <v>20</v>
      </c>
      <c r="B2" s="191"/>
      <c r="C2" s="191"/>
      <c r="D2" s="191"/>
      <c r="E2" s="191"/>
      <c r="F2" s="191"/>
    </row>
    <row r="3" ht="33" customHeight="1" spans="1:6">
      <c r="A3" s="191"/>
      <c r="B3" s="191"/>
      <c r="C3" s="191"/>
      <c r="D3" s="191"/>
      <c r="E3" s="191"/>
      <c r="F3" s="191"/>
    </row>
    <row r="4" ht="32.25" customHeight="1" spans="1:6">
      <c r="A4" s="101"/>
      <c r="B4" s="101"/>
      <c r="C4" s="101"/>
      <c r="D4" s="101"/>
      <c r="E4" s="101"/>
      <c r="F4" s="192" t="s">
        <v>76</v>
      </c>
    </row>
    <row r="5" ht="42.75" customHeight="1" spans="1:6">
      <c r="A5" s="193" t="s">
        <v>1236</v>
      </c>
      <c r="B5" s="193" t="s">
        <v>1090</v>
      </c>
      <c r="C5" s="194" t="s">
        <v>1237</v>
      </c>
      <c r="D5" s="195"/>
      <c r="E5" s="196"/>
      <c r="F5" s="193" t="s">
        <v>1238</v>
      </c>
    </row>
    <row r="6" ht="42.75" customHeight="1" spans="1:6">
      <c r="A6" s="197"/>
      <c r="B6" s="197"/>
      <c r="C6" s="198" t="s">
        <v>1239</v>
      </c>
      <c r="D6" s="198" t="s">
        <v>1240</v>
      </c>
      <c r="E6" s="198" t="s">
        <v>1241</v>
      </c>
      <c r="F6" s="197"/>
    </row>
    <row r="7" ht="42.75" customHeight="1" spans="1:7">
      <c r="A7" s="198" t="s">
        <v>1242</v>
      </c>
      <c r="B7" s="199">
        <f>C7+F7</f>
        <v>80722</v>
      </c>
      <c r="C7" s="199">
        <f>D7+E7</f>
        <v>56226</v>
      </c>
      <c r="D7" s="199">
        <v>53724</v>
      </c>
      <c r="E7" s="199">
        <v>2502</v>
      </c>
      <c r="F7" s="199">
        <v>24496</v>
      </c>
      <c r="G7" s="95"/>
    </row>
    <row r="8" ht="42.75" customHeight="1" spans="1:6">
      <c r="A8" s="198" t="s">
        <v>1243</v>
      </c>
      <c r="B8" s="199">
        <f t="shared" ref="B8:B21" si="0">C8+F8</f>
        <v>51971</v>
      </c>
      <c r="C8" s="199">
        <f t="shared" ref="C8:C21" si="1">D8+E8</f>
        <v>48206</v>
      </c>
      <c r="D8" s="199">
        <v>45291</v>
      </c>
      <c r="E8" s="199">
        <v>2915</v>
      </c>
      <c r="F8" s="199">
        <v>3765</v>
      </c>
    </row>
    <row r="9" ht="42.75" customHeight="1" spans="1:6">
      <c r="A9" s="198" t="s">
        <v>1244</v>
      </c>
      <c r="B9" s="199">
        <f t="shared" si="0"/>
        <v>34250</v>
      </c>
      <c r="C9" s="199">
        <f t="shared" si="1"/>
        <v>34659</v>
      </c>
      <c r="D9" s="199">
        <v>33689</v>
      </c>
      <c r="E9" s="199">
        <v>970</v>
      </c>
      <c r="F9" s="199">
        <v>-409</v>
      </c>
    </row>
    <row r="10" ht="42.75" customHeight="1" spans="1:6">
      <c r="A10" s="198" t="s">
        <v>1245</v>
      </c>
      <c r="B10" s="199">
        <f t="shared" si="0"/>
        <v>50229</v>
      </c>
      <c r="C10" s="199">
        <f t="shared" si="1"/>
        <v>46681</v>
      </c>
      <c r="D10" s="199">
        <v>44826</v>
      </c>
      <c r="E10" s="199">
        <v>1855</v>
      </c>
      <c r="F10" s="199">
        <v>3548</v>
      </c>
    </row>
    <row r="11" ht="42.75" customHeight="1" spans="1:6">
      <c r="A11" s="198" t="s">
        <v>1246</v>
      </c>
      <c r="B11" s="199">
        <f t="shared" si="0"/>
        <v>11358</v>
      </c>
      <c r="C11" s="199">
        <f t="shared" si="1"/>
        <v>3811</v>
      </c>
      <c r="D11" s="199">
        <v>3131</v>
      </c>
      <c r="E11" s="199">
        <v>680</v>
      </c>
      <c r="F11" s="199">
        <v>7547</v>
      </c>
    </row>
    <row r="12" ht="42.75" customHeight="1" spans="1:6">
      <c r="A12" s="198" t="s">
        <v>1247</v>
      </c>
      <c r="B12" s="199">
        <f t="shared" si="0"/>
        <v>6997</v>
      </c>
      <c r="C12" s="199">
        <f t="shared" si="1"/>
        <v>2164</v>
      </c>
      <c r="D12" s="199">
        <v>1944</v>
      </c>
      <c r="E12" s="199">
        <v>220</v>
      </c>
      <c r="F12" s="199">
        <v>4833</v>
      </c>
    </row>
    <row r="13" ht="42.75" customHeight="1" spans="1:6">
      <c r="A13" s="198" t="s">
        <v>1248</v>
      </c>
      <c r="B13" s="199">
        <f t="shared" si="0"/>
        <v>107</v>
      </c>
      <c r="C13" s="199">
        <f t="shared" si="1"/>
        <v>15</v>
      </c>
      <c r="D13" s="199">
        <v>15</v>
      </c>
      <c r="E13" s="199">
        <v>0</v>
      </c>
      <c r="F13" s="199">
        <v>92</v>
      </c>
    </row>
    <row r="14" ht="42.75" customHeight="1" spans="1:6">
      <c r="A14" s="198" t="s">
        <v>1249</v>
      </c>
      <c r="B14" s="199">
        <f t="shared" si="0"/>
        <v>2105</v>
      </c>
      <c r="C14" s="199">
        <f t="shared" si="1"/>
        <v>2105</v>
      </c>
      <c r="D14" s="199">
        <v>0</v>
      </c>
      <c r="E14" s="199">
        <v>2105</v>
      </c>
      <c r="F14" s="199">
        <v>0</v>
      </c>
    </row>
    <row r="15" ht="42.75" customHeight="1" spans="1:6">
      <c r="A15" s="198" t="s">
        <v>1250</v>
      </c>
      <c r="B15" s="199">
        <f t="shared" si="0"/>
        <v>2500</v>
      </c>
      <c r="C15" s="199">
        <f t="shared" si="1"/>
        <v>2500</v>
      </c>
      <c r="D15" s="199">
        <v>0</v>
      </c>
      <c r="E15" s="199">
        <v>2500</v>
      </c>
      <c r="F15" s="199">
        <v>0</v>
      </c>
    </row>
    <row r="16" ht="42.75" customHeight="1" spans="1:6">
      <c r="A16" s="198" t="s">
        <v>1251</v>
      </c>
      <c r="B16" s="199">
        <f t="shared" si="0"/>
        <v>1840</v>
      </c>
      <c r="C16" s="199">
        <f t="shared" si="1"/>
        <v>1840</v>
      </c>
      <c r="D16" s="199">
        <v>0</v>
      </c>
      <c r="E16" s="199">
        <v>1840</v>
      </c>
      <c r="F16" s="199">
        <v>0</v>
      </c>
    </row>
    <row r="17" ht="42.75" customHeight="1" spans="1:6">
      <c r="A17" s="198" t="s">
        <v>1252</v>
      </c>
      <c r="B17" s="199">
        <f t="shared" si="0"/>
        <v>1760</v>
      </c>
      <c r="C17" s="199">
        <f t="shared" si="1"/>
        <v>1760</v>
      </c>
      <c r="D17" s="199">
        <v>0</v>
      </c>
      <c r="E17" s="199">
        <v>1760</v>
      </c>
      <c r="F17" s="199">
        <v>0</v>
      </c>
    </row>
    <row r="18" ht="42.75" customHeight="1" spans="1:6">
      <c r="A18" s="198" t="s">
        <v>1253</v>
      </c>
      <c r="B18" s="199">
        <f t="shared" si="0"/>
        <v>2560</v>
      </c>
      <c r="C18" s="199">
        <f t="shared" si="1"/>
        <v>2560</v>
      </c>
      <c r="D18" s="199">
        <v>0</v>
      </c>
      <c r="E18" s="199">
        <v>2560</v>
      </c>
      <c r="F18" s="199">
        <v>0</v>
      </c>
    </row>
    <row r="19" ht="42.75" customHeight="1" spans="1:6">
      <c r="A19" s="198" t="s">
        <v>1254</v>
      </c>
      <c r="B19" s="199">
        <f t="shared" si="0"/>
        <v>2750</v>
      </c>
      <c r="C19" s="199">
        <f t="shared" si="1"/>
        <v>2750</v>
      </c>
      <c r="D19" s="199">
        <v>0</v>
      </c>
      <c r="E19" s="199">
        <v>2750</v>
      </c>
      <c r="F19" s="199">
        <v>0</v>
      </c>
    </row>
    <row r="20" ht="42.75" customHeight="1" spans="1:6">
      <c r="A20" s="198" t="s">
        <v>1255</v>
      </c>
      <c r="B20" s="199">
        <f t="shared" si="0"/>
        <v>0</v>
      </c>
      <c r="C20" s="199">
        <f t="shared" si="1"/>
        <v>0</v>
      </c>
      <c r="D20" s="199"/>
      <c r="E20" s="199"/>
      <c r="F20" s="199"/>
    </row>
    <row r="21" ht="42.75" customHeight="1" spans="1:6">
      <c r="A21" s="198" t="s">
        <v>1256</v>
      </c>
      <c r="B21" s="199">
        <f t="shared" si="0"/>
        <v>249149</v>
      </c>
      <c r="C21" s="199">
        <f t="shared" si="1"/>
        <v>205277</v>
      </c>
      <c r="D21" s="199">
        <f t="shared" ref="D21:F21" si="2">SUM(D7:D20)</f>
        <v>182620</v>
      </c>
      <c r="E21" s="199">
        <f t="shared" si="2"/>
        <v>22657</v>
      </c>
      <c r="F21" s="199">
        <f t="shared" si="2"/>
        <v>43872</v>
      </c>
    </row>
    <row r="22" spans="1:6">
      <c r="A22" s="100"/>
      <c r="B22" s="101"/>
      <c r="C22" s="101"/>
      <c r="D22" s="101"/>
      <c r="E22" s="101"/>
      <c r="F22" s="101"/>
    </row>
    <row r="23" spans="1:6">
      <c r="A23" s="100"/>
      <c r="B23" s="101"/>
      <c r="C23" s="101"/>
      <c r="D23" s="101"/>
      <c r="E23" s="101"/>
      <c r="F23" s="101"/>
    </row>
    <row r="24" spans="1:6">
      <c r="A24" s="100"/>
      <c r="B24" s="101"/>
      <c r="C24" s="101"/>
      <c r="D24" s="101"/>
      <c r="E24" s="101"/>
      <c r="F24" s="101"/>
    </row>
    <row r="25" spans="1:6">
      <c r="A25" s="100"/>
      <c r="B25" s="101"/>
      <c r="C25" s="101"/>
      <c r="D25" s="101"/>
      <c r="E25" s="101"/>
      <c r="F25" s="101"/>
    </row>
    <row r="26" spans="1:6">
      <c r="A26" s="100"/>
      <c r="B26" s="101"/>
      <c r="C26" s="101"/>
      <c r="D26" s="101"/>
      <c r="E26" s="101"/>
      <c r="F26" s="101"/>
    </row>
    <row r="27" spans="1:6">
      <c r="A27" s="100"/>
      <c r="B27" s="101"/>
      <c r="C27" s="101"/>
      <c r="D27" s="101"/>
      <c r="E27" s="101"/>
      <c r="F27" s="101"/>
    </row>
    <row r="28" spans="1:6">
      <c r="A28" s="100"/>
      <c r="B28" s="101"/>
      <c r="C28" s="101"/>
      <c r="D28" s="101"/>
      <c r="E28" s="101"/>
      <c r="F28" s="101"/>
    </row>
    <row r="29" spans="1:6">
      <c r="A29" s="100"/>
      <c r="B29" s="101"/>
      <c r="C29" s="101"/>
      <c r="D29" s="101"/>
      <c r="E29" s="101"/>
      <c r="F29" s="101"/>
    </row>
    <row r="30" spans="1:6">
      <c r="A30" s="100"/>
      <c r="B30" s="101"/>
      <c r="C30" s="101"/>
      <c r="D30" s="101"/>
      <c r="E30" s="101"/>
      <c r="F30" s="101"/>
    </row>
    <row r="31" spans="1:6">
      <c r="A31" s="100"/>
      <c r="B31" s="101"/>
      <c r="C31" s="101"/>
      <c r="D31" s="101"/>
      <c r="E31" s="101"/>
      <c r="F31" s="101"/>
    </row>
    <row r="32" spans="1:6">
      <c r="A32" s="100"/>
      <c r="B32" s="101"/>
      <c r="C32" s="101"/>
      <c r="D32" s="101"/>
      <c r="E32" s="101"/>
      <c r="F32" s="101"/>
    </row>
    <row r="33" spans="1:6">
      <c r="A33" s="100"/>
      <c r="B33" s="101"/>
      <c r="C33" s="101"/>
      <c r="D33" s="101"/>
      <c r="E33" s="101"/>
      <c r="F33" s="101"/>
    </row>
    <row r="34" spans="1:6">
      <c r="A34" s="100"/>
      <c r="B34" s="101"/>
      <c r="C34" s="101"/>
      <c r="D34" s="101"/>
      <c r="E34" s="101"/>
      <c r="F34" s="101"/>
    </row>
    <row r="35" spans="1:6">
      <c r="A35" s="100"/>
      <c r="B35" s="101"/>
      <c r="C35" s="101"/>
      <c r="D35" s="101"/>
      <c r="E35" s="101"/>
      <c r="F35" s="101"/>
    </row>
    <row r="36" spans="1:6">
      <c r="A36" s="100"/>
      <c r="B36" s="101"/>
      <c r="C36" s="101"/>
      <c r="D36" s="101"/>
      <c r="E36" s="101"/>
      <c r="F36" s="101"/>
    </row>
    <row r="37" spans="1:6">
      <c r="A37" s="100"/>
      <c r="B37" s="101"/>
      <c r="C37" s="101"/>
      <c r="D37" s="101"/>
      <c r="E37" s="101"/>
      <c r="F37" s="101"/>
    </row>
    <row r="38" spans="1:6">
      <c r="A38" s="100"/>
      <c r="B38" s="101"/>
      <c r="C38" s="101"/>
      <c r="D38" s="101"/>
      <c r="E38" s="101"/>
      <c r="F38" s="101"/>
    </row>
    <row r="39" spans="1:6">
      <c r="A39" s="100"/>
      <c r="B39" s="101"/>
      <c r="C39" s="101"/>
      <c r="D39" s="101"/>
      <c r="E39" s="101"/>
      <c r="F39" s="101"/>
    </row>
    <row r="40" spans="1:6">
      <c r="A40" s="100"/>
      <c r="B40" s="101"/>
      <c r="C40" s="101"/>
      <c r="D40" s="101"/>
      <c r="E40" s="101"/>
      <c r="F40" s="101"/>
    </row>
    <row r="41" spans="1:6">
      <c r="A41" s="100"/>
      <c r="B41" s="101"/>
      <c r="C41" s="101"/>
      <c r="D41" s="101"/>
      <c r="E41" s="101"/>
      <c r="F41" s="101"/>
    </row>
    <row r="42" spans="1:6">
      <c r="A42" s="100"/>
      <c r="B42" s="101"/>
      <c r="C42" s="101"/>
      <c r="D42" s="101"/>
      <c r="E42" s="101"/>
      <c r="F42" s="101"/>
    </row>
    <row r="43" spans="1:6">
      <c r="A43" s="100"/>
      <c r="B43" s="101"/>
      <c r="C43" s="101"/>
      <c r="D43" s="101"/>
      <c r="E43" s="101"/>
      <c r="F43" s="101"/>
    </row>
    <row r="44" spans="1:6">
      <c r="A44" s="100"/>
      <c r="B44" s="101"/>
      <c r="C44" s="101"/>
      <c r="D44" s="101"/>
      <c r="E44" s="101"/>
      <c r="F44" s="101"/>
    </row>
    <row r="45" spans="1:6">
      <c r="A45" s="100"/>
      <c r="B45" s="101"/>
      <c r="C45" s="101"/>
      <c r="D45" s="101"/>
      <c r="E45" s="101"/>
      <c r="F45" s="101"/>
    </row>
    <row r="46" spans="1:6">
      <c r="A46" s="100"/>
      <c r="B46" s="101"/>
      <c r="C46" s="101"/>
      <c r="D46" s="101"/>
      <c r="E46" s="101"/>
      <c r="F46" s="101"/>
    </row>
    <row r="47" spans="1:6">
      <c r="A47" s="100"/>
      <c r="B47" s="101"/>
      <c r="C47" s="101"/>
      <c r="D47" s="101"/>
      <c r="E47" s="101"/>
      <c r="F47" s="101"/>
    </row>
    <row r="48" spans="1:6">
      <c r="A48" s="100"/>
      <c r="B48" s="101"/>
      <c r="C48" s="101"/>
      <c r="D48" s="101"/>
      <c r="E48" s="101"/>
      <c r="F48" s="101"/>
    </row>
  </sheetData>
  <mergeCells count="5">
    <mergeCell ref="C5:E5"/>
    <mergeCell ref="A5:A6"/>
    <mergeCell ref="B5:B6"/>
    <mergeCell ref="F5:F6"/>
    <mergeCell ref="A2:F3"/>
  </mergeCells>
  <printOptions horizontalCentered="1"/>
  <pageMargins left="0.589583333333333" right="0.589583333333333" top="0.789583333333333" bottom="0.789583333333333" header="0.389583333333333" footer="0.389583333333333"/>
  <pageSetup paperSize="9" scale="81" fitToHeight="0"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31</vt:i4>
      </vt:variant>
    </vt:vector>
  </HeadingPairs>
  <TitlesOfParts>
    <vt:vector size="31" baseType="lpstr">
      <vt:lpstr>目录</vt:lpstr>
      <vt:lpstr>1全市收入</vt:lpstr>
      <vt:lpstr>2全市支出</vt:lpstr>
      <vt:lpstr>3一般预算本级收入</vt:lpstr>
      <vt:lpstr>4本级支出</vt:lpstr>
      <vt:lpstr>5功能分类</vt:lpstr>
      <vt:lpstr>6一般公共预算基本支出表(政府经济分类）</vt:lpstr>
      <vt:lpstr>7市本级平衡表</vt:lpstr>
      <vt:lpstr>8转移支付和税返(一般预算) </vt:lpstr>
      <vt:lpstr>9转移支付明细及税收返还表</vt:lpstr>
      <vt:lpstr>10全市政府性基金收入 </vt:lpstr>
      <vt:lpstr>11全市政府性基金支出</vt:lpstr>
      <vt:lpstr>12市本级政府性基金收入</vt:lpstr>
      <vt:lpstr>13市本级政府性基金支出</vt:lpstr>
      <vt:lpstr>14转移支付分科目(基金预算) </vt:lpstr>
      <vt:lpstr>15转移支付分地区(基金预算)</vt:lpstr>
      <vt:lpstr>16全市国有资本经营收入预算</vt:lpstr>
      <vt:lpstr>17全市国有资本经营支出预算</vt:lpstr>
      <vt:lpstr>18市本级国有资本经营收入预算</vt:lpstr>
      <vt:lpstr>19市本级国有资本经营支出预算</vt:lpstr>
      <vt:lpstr>20转移支付分科目(国有资本经营预算)</vt:lpstr>
      <vt:lpstr>21转移支付分地区(国有资本经营) </vt:lpstr>
      <vt:lpstr>22全市社保收入预算 </vt:lpstr>
      <vt:lpstr>23全市社保支出预算 </vt:lpstr>
      <vt:lpstr>24市本级社保收入预算</vt:lpstr>
      <vt:lpstr>25市本级社保支出预算</vt:lpstr>
      <vt:lpstr>26一般债务</vt:lpstr>
      <vt:lpstr>27专项债务</vt:lpstr>
      <vt:lpstr>28债务情况表</vt:lpstr>
      <vt:lpstr>29"三公"经费支出表</vt:lpstr>
      <vt:lpstr>30绩效管理工作要点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舒如镜 10.105.113.102</dc:creator>
  <cp:lastModifiedBy>German Phillip</cp:lastModifiedBy>
  <cp:revision>1</cp:revision>
  <dcterms:created xsi:type="dcterms:W3CDTF">2017-04-28T08:48:00Z</dcterms:created>
  <cp:lastPrinted>2020-05-27T10:08:00Z</cp:lastPrinted>
  <dcterms:modified xsi:type="dcterms:W3CDTF">2022-08-25T09:48:00Z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DC9EDBBD1E7E4A2985A0035E924860C3</vt:lpwstr>
  </property>
</Properties>
</file>